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Aleksandra\УГОВОРИ ЕЕ\Уговори 29.11 финално\"/>
    </mc:Choice>
  </mc:AlternateContent>
  <xr:revisionPtr revIDLastSave="0" documentId="13_ncr:1_{D7E47918-9A96-4DFB-8EB7-327610719891}" xr6:coauthVersionLast="47" xr6:coauthVersionMax="47" xr10:uidLastSave="{00000000-0000-0000-0000-000000000000}"/>
  <bookViews>
    <workbookView xWindow="8078" yWindow="1695" windowWidth="18644" windowHeight="13785" xr2:uid="{11BB2CDF-07F4-47E2-A5D7-19003C3E27DE}"/>
  </bookViews>
  <sheets>
    <sheet name="ПРЕГЛЕД_УГОВОРА_ПО_МЕРАМА" sheetId="2" r:id="rId1"/>
    <sheet name="ЛИМИТИ ПО МЕРАМА" sheetId="3" r:id="rId2"/>
  </sheets>
  <definedNames>
    <definedName name="_xlnm._FilterDatabase" localSheetId="1" hidden="1">'ЛИМИТИ ПО МЕРАМА'!$C$3:$D$74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2" l="1"/>
  <c r="L303" i="2"/>
  <c r="L291" i="2"/>
  <c r="L287" i="2"/>
  <c r="L271" i="2"/>
  <c r="L263" i="2"/>
  <c r="L255" i="2"/>
  <c r="L248" i="2"/>
  <c r="L239" i="2"/>
  <c r="L227" i="2"/>
  <c r="L223" i="2"/>
  <c r="L207" i="2"/>
  <c r="L199" i="2"/>
  <c r="L184" i="2"/>
  <c r="L163" i="2"/>
  <c r="L159" i="2"/>
  <c r="L143" i="2"/>
  <c r="I310" i="2"/>
  <c r="L310" i="2" s="1"/>
  <c r="O310" i="2" s="1"/>
  <c r="I309" i="2"/>
  <c r="L309" i="2" s="1"/>
  <c r="M309" i="2" s="1"/>
  <c r="Q309" i="2" s="1"/>
  <c r="I308" i="2"/>
  <c r="L308" i="2" s="1"/>
  <c r="M308" i="2" s="1"/>
  <c r="Q308" i="2" s="1"/>
  <c r="I307" i="2"/>
  <c r="L307" i="2" s="1"/>
  <c r="I306" i="2"/>
  <c r="L306" i="2" s="1"/>
  <c r="I305" i="2"/>
  <c r="L305" i="2" s="1"/>
  <c r="I304" i="2"/>
  <c r="L304" i="2" s="1"/>
  <c r="I303" i="2"/>
  <c r="I302" i="2"/>
  <c r="L302" i="2" s="1"/>
  <c r="I301" i="2"/>
  <c r="L301" i="2" s="1"/>
  <c r="M301" i="2" s="1"/>
  <c r="Q301" i="2" s="1"/>
  <c r="I300" i="2"/>
  <c r="I299" i="2"/>
  <c r="L299" i="2" s="1"/>
  <c r="I298" i="2"/>
  <c r="L298" i="2" s="1"/>
  <c r="I297" i="2"/>
  <c r="L297" i="2" s="1"/>
  <c r="I296" i="2"/>
  <c r="L296" i="2" s="1"/>
  <c r="I295" i="2"/>
  <c r="L295" i="2" s="1"/>
  <c r="I294" i="2"/>
  <c r="L294" i="2" s="1"/>
  <c r="O294" i="2" s="1"/>
  <c r="I293" i="2"/>
  <c r="L293" i="2" s="1"/>
  <c r="I292" i="2"/>
  <c r="I291" i="2"/>
  <c r="I290" i="2"/>
  <c r="L290" i="2" s="1"/>
  <c r="I289" i="2"/>
  <c r="L289" i="2" s="1"/>
  <c r="I288" i="2"/>
  <c r="L288" i="2" s="1"/>
  <c r="I287" i="2"/>
  <c r="I286" i="2"/>
  <c r="L286" i="2" s="1"/>
  <c r="O286" i="2" s="1"/>
  <c r="I285" i="2"/>
  <c r="L285" i="2" s="1"/>
  <c r="I284" i="2"/>
  <c r="L284" i="2" s="1"/>
  <c r="M284" i="2" s="1"/>
  <c r="Q284" i="2" s="1"/>
  <c r="I283" i="2"/>
  <c r="L283" i="2" s="1"/>
  <c r="I282" i="2"/>
  <c r="L282" i="2" s="1"/>
  <c r="I281" i="2"/>
  <c r="L281" i="2" s="1"/>
  <c r="I280" i="2"/>
  <c r="L280" i="2" s="1"/>
  <c r="I279" i="2"/>
  <c r="L279" i="2" s="1"/>
  <c r="M279" i="2" s="1"/>
  <c r="N279" i="2" s="1"/>
  <c r="I278" i="2"/>
  <c r="L278" i="2" s="1"/>
  <c r="O278" i="2" s="1"/>
  <c r="I277" i="2"/>
  <c r="L277" i="2" s="1"/>
  <c r="M277" i="2" s="1"/>
  <c r="Q277" i="2" s="1"/>
  <c r="I276" i="2"/>
  <c r="L276" i="2" s="1"/>
  <c r="M276" i="2" s="1"/>
  <c r="Q276" i="2" s="1"/>
  <c r="I275" i="2"/>
  <c r="L275" i="2" s="1"/>
  <c r="I274" i="2"/>
  <c r="L274" i="2" s="1"/>
  <c r="I273" i="2"/>
  <c r="L273" i="2" s="1"/>
  <c r="I272" i="2"/>
  <c r="L272" i="2" s="1"/>
  <c r="I271" i="2"/>
  <c r="I270" i="2"/>
  <c r="L270" i="2" s="1"/>
  <c r="O270" i="2" s="1"/>
  <c r="I269" i="2"/>
  <c r="L269" i="2" s="1"/>
  <c r="I268" i="2"/>
  <c r="L268" i="2" s="1"/>
  <c r="M268" i="2" s="1"/>
  <c r="Q268" i="2" s="1"/>
  <c r="I267" i="2"/>
  <c r="L267" i="2" s="1"/>
  <c r="I266" i="2"/>
  <c r="L266" i="2" s="1"/>
  <c r="I265" i="2"/>
  <c r="L265" i="2" s="1"/>
  <c r="I264" i="2"/>
  <c r="L264" i="2" s="1"/>
  <c r="I263" i="2"/>
  <c r="I262" i="2"/>
  <c r="L262" i="2" s="1"/>
  <c r="O262" i="2" s="1"/>
  <c r="I261" i="2"/>
  <c r="L261" i="2" s="1"/>
  <c r="I260" i="2"/>
  <c r="L260" i="2" s="1"/>
  <c r="M260" i="2" s="1"/>
  <c r="Q260" i="2" s="1"/>
  <c r="I259" i="2"/>
  <c r="L259" i="2" s="1"/>
  <c r="I258" i="2"/>
  <c r="L258" i="2" s="1"/>
  <c r="I257" i="2"/>
  <c r="L257" i="2" s="1"/>
  <c r="I256" i="2"/>
  <c r="L256" i="2" s="1"/>
  <c r="I255" i="2"/>
  <c r="I254" i="2"/>
  <c r="L254" i="2" s="1"/>
  <c r="M254" i="2" s="1"/>
  <c r="Q254" i="2" s="1"/>
  <c r="I253" i="2"/>
  <c r="L253" i="2" s="1"/>
  <c r="I252" i="2"/>
  <c r="L252" i="2" s="1"/>
  <c r="I251" i="2"/>
  <c r="L251" i="2" s="1"/>
  <c r="I250" i="2"/>
  <c r="L250" i="2" s="1"/>
  <c r="I249" i="2"/>
  <c r="L249" i="2" s="1"/>
  <c r="I248" i="2"/>
  <c r="I247" i="2"/>
  <c r="L247" i="2" s="1"/>
  <c r="I246" i="2"/>
  <c r="L246" i="2" s="1"/>
  <c r="I245" i="2"/>
  <c r="L245" i="2" s="1"/>
  <c r="I244" i="2"/>
  <c r="L244" i="2" s="1"/>
  <c r="I243" i="2"/>
  <c r="L243" i="2" s="1"/>
  <c r="I242" i="2"/>
  <c r="L242" i="2" s="1"/>
  <c r="I241" i="2"/>
  <c r="L241" i="2" s="1"/>
  <c r="I240" i="2"/>
  <c r="L240" i="2" s="1"/>
  <c r="I239" i="2"/>
  <c r="I238" i="2"/>
  <c r="L238" i="2" s="1"/>
  <c r="O238" i="2" s="1"/>
  <c r="I237" i="2"/>
  <c r="L237" i="2" s="1"/>
  <c r="M237" i="2" s="1"/>
  <c r="Q237" i="2" s="1"/>
  <c r="I236" i="2"/>
  <c r="L236" i="2" s="1"/>
  <c r="I235" i="2"/>
  <c r="L235" i="2" s="1"/>
  <c r="I234" i="2"/>
  <c r="L234" i="2" s="1"/>
  <c r="I233" i="2"/>
  <c r="L233" i="2" s="1"/>
  <c r="I232" i="2"/>
  <c r="L232" i="2" s="1"/>
  <c r="I231" i="2"/>
  <c r="L231" i="2" s="1"/>
  <c r="I230" i="2"/>
  <c r="L230" i="2" s="1"/>
  <c r="I229" i="2"/>
  <c r="L229" i="2" s="1"/>
  <c r="M229" i="2" s="1"/>
  <c r="Q229" i="2" s="1"/>
  <c r="I228" i="2"/>
  <c r="L228" i="2" s="1"/>
  <c r="O228" i="2" s="1"/>
  <c r="I227" i="2"/>
  <c r="I226" i="2"/>
  <c r="L226" i="2" s="1"/>
  <c r="I225" i="2"/>
  <c r="L225" i="2" s="1"/>
  <c r="I224" i="2"/>
  <c r="L224" i="2" s="1"/>
  <c r="I223" i="2"/>
  <c r="I222" i="2"/>
  <c r="L222" i="2" s="1"/>
  <c r="I221" i="2"/>
  <c r="L221" i="2" s="1"/>
  <c r="I220" i="2"/>
  <c r="L220" i="2" s="1"/>
  <c r="I219" i="2"/>
  <c r="L219" i="2" s="1"/>
  <c r="I218" i="2"/>
  <c r="L218" i="2" s="1"/>
  <c r="I217" i="2"/>
  <c r="L217" i="2" s="1"/>
  <c r="I216" i="2"/>
  <c r="L216" i="2" s="1"/>
  <c r="I215" i="2"/>
  <c r="L215" i="2" s="1"/>
  <c r="I214" i="2"/>
  <c r="L214" i="2" s="1"/>
  <c r="I213" i="2"/>
  <c r="L213" i="2" s="1"/>
  <c r="M213" i="2" s="1"/>
  <c r="Q213" i="2" s="1"/>
  <c r="I212" i="2"/>
  <c r="L212" i="2" s="1"/>
  <c r="I211" i="2"/>
  <c r="L211" i="2" s="1"/>
  <c r="I210" i="2"/>
  <c r="L210" i="2" s="1"/>
  <c r="I209" i="2"/>
  <c r="L209" i="2" s="1"/>
  <c r="M209" i="2" s="1"/>
  <c r="I208" i="2"/>
  <c r="L208" i="2" s="1"/>
  <c r="I207" i="2"/>
  <c r="I206" i="2"/>
  <c r="L206" i="2" s="1"/>
  <c r="I205" i="2"/>
  <c r="L205" i="2" s="1"/>
  <c r="M205" i="2" s="1"/>
  <c r="Q205" i="2" s="1"/>
  <c r="I204" i="2"/>
  <c r="L204" i="2" s="1"/>
  <c r="I203" i="2"/>
  <c r="L203" i="2" s="1"/>
  <c r="I202" i="2"/>
  <c r="L202" i="2" s="1"/>
  <c r="I201" i="2"/>
  <c r="L201" i="2" s="1"/>
  <c r="I200" i="2"/>
  <c r="L200" i="2" s="1"/>
  <c r="I199" i="2"/>
  <c r="I198" i="2"/>
  <c r="L198" i="2" s="1"/>
  <c r="I197" i="2"/>
  <c r="L197" i="2" s="1"/>
  <c r="M197" i="2" s="1"/>
  <c r="Q197" i="2" s="1"/>
  <c r="I196" i="2"/>
  <c r="L196" i="2" s="1"/>
  <c r="I195" i="2"/>
  <c r="L195" i="2" s="1"/>
  <c r="I194" i="2"/>
  <c r="L194" i="2" s="1"/>
  <c r="I193" i="2"/>
  <c r="L193" i="2" s="1"/>
  <c r="I192" i="2"/>
  <c r="L192" i="2" s="1"/>
  <c r="I191" i="2"/>
  <c r="L191" i="2" s="1"/>
  <c r="I190" i="2"/>
  <c r="L190" i="2" s="1"/>
  <c r="I189" i="2"/>
  <c r="L189" i="2" s="1"/>
  <c r="M189" i="2" s="1"/>
  <c r="Q189" i="2" s="1"/>
  <c r="I188" i="2"/>
  <c r="L188" i="2" s="1"/>
  <c r="I187" i="2"/>
  <c r="L187" i="2" s="1"/>
  <c r="I186" i="2"/>
  <c r="L186" i="2" s="1"/>
  <c r="I185" i="2"/>
  <c r="L185" i="2" s="1"/>
  <c r="I184" i="2"/>
  <c r="I183" i="2"/>
  <c r="L183" i="2" s="1"/>
  <c r="I182" i="2"/>
  <c r="L182" i="2" s="1"/>
  <c r="I181" i="2"/>
  <c r="L181" i="2" s="1"/>
  <c r="M181" i="2" s="1"/>
  <c r="Q181" i="2" s="1"/>
  <c r="I180" i="2"/>
  <c r="L180" i="2" s="1"/>
  <c r="I179" i="2"/>
  <c r="L179" i="2" s="1"/>
  <c r="I178" i="2"/>
  <c r="L178" i="2" s="1"/>
  <c r="I177" i="2"/>
  <c r="L177" i="2" s="1"/>
  <c r="I176" i="2"/>
  <c r="L176" i="2" s="1"/>
  <c r="I175" i="2"/>
  <c r="L175" i="2" s="1"/>
  <c r="I174" i="2"/>
  <c r="L174" i="2" s="1"/>
  <c r="I173" i="2"/>
  <c r="L173" i="2" s="1"/>
  <c r="M173" i="2" s="1"/>
  <c r="Q173" i="2" s="1"/>
  <c r="I172" i="2"/>
  <c r="L172" i="2" s="1"/>
  <c r="I171" i="2"/>
  <c r="L171" i="2" s="1"/>
  <c r="I170" i="2"/>
  <c r="L170" i="2" s="1"/>
  <c r="I169" i="2"/>
  <c r="L169" i="2" s="1"/>
  <c r="I168" i="2"/>
  <c r="L168" i="2" s="1"/>
  <c r="I167" i="2"/>
  <c r="L167" i="2" s="1"/>
  <c r="I166" i="2"/>
  <c r="L166" i="2" s="1"/>
  <c r="I165" i="2"/>
  <c r="I164" i="2"/>
  <c r="L164" i="2" s="1"/>
  <c r="I163" i="2"/>
  <c r="I162" i="2"/>
  <c r="L162" i="2" s="1"/>
  <c r="I161" i="2"/>
  <c r="L161" i="2" s="1"/>
  <c r="I160" i="2"/>
  <c r="L160" i="2" s="1"/>
  <c r="I159" i="2"/>
  <c r="I158" i="2"/>
  <c r="L158" i="2" s="1"/>
  <c r="I157" i="2"/>
  <c r="L157" i="2" s="1"/>
  <c r="M157" i="2" s="1"/>
  <c r="Q157" i="2" s="1"/>
  <c r="I156" i="2"/>
  <c r="L156" i="2" s="1"/>
  <c r="I155" i="2"/>
  <c r="L155" i="2" s="1"/>
  <c r="I154" i="2"/>
  <c r="L154" i="2" s="1"/>
  <c r="I153" i="2"/>
  <c r="L153" i="2" s="1"/>
  <c r="I152" i="2"/>
  <c r="L152" i="2" s="1"/>
  <c r="I151" i="2"/>
  <c r="L151" i="2" s="1"/>
  <c r="I150" i="2"/>
  <c r="L150" i="2" s="1"/>
  <c r="M150" i="2" s="1"/>
  <c r="Q150" i="2" s="1"/>
  <c r="I149" i="2"/>
  <c r="L149" i="2" s="1"/>
  <c r="I148" i="2"/>
  <c r="I147" i="2"/>
  <c r="L147" i="2" s="1"/>
  <c r="I146" i="2"/>
  <c r="L146" i="2" s="1"/>
  <c r="I145" i="2"/>
  <c r="L145" i="2" s="1"/>
  <c r="I144" i="2"/>
  <c r="L144" i="2" s="1"/>
  <c r="I143" i="2"/>
  <c r="I142" i="2"/>
  <c r="L142" i="2" s="1"/>
  <c r="M142" i="2" s="1"/>
  <c r="Q142" i="2" s="1"/>
  <c r="I141" i="2"/>
  <c r="L141" i="2" s="1"/>
  <c r="I140" i="2"/>
  <c r="L140" i="2" s="1"/>
  <c r="M140" i="2" s="1"/>
  <c r="Q140" i="2" s="1"/>
  <c r="I139" i="2"/>
  <c r="L139" i="2" s="1"/>
  <c r="I138" i="2"/>
  <c r="L138" i="2" s="1"/>
  <c r="I137" i="2"/>
  <c r="L137" i="2" s="1"/>
  <c r="I136" i="2"/>
  <c r="L136" i="2" s="1"/>
  <c r="I135" i="2"/>
  <c r="L135" i="2" s="1"/>
  <c r="I134" i="2"/>
  <c r="L134" i="2" s="1"/>
  <c r="I133" i="2"/>
  <c r="L133" i="2" s="1"/>
  <c r="I132" i="2"/>
  <c r="L132" i="2" s="1"/>
  <c r="M132" i="2" s="1"/>
  <c r="Q132" i="2" s="1"/>
  <c r="I131" i="2"/>
  <c r="L131" i="2" s="1"/>
  <c r="I130" i="2"/>
  <c r="L130" i="2" s="1"/>
  <c r="I129" i="2"/>
  <c r="L129" i="2" s="1"/>
  <c r="I128" i="2"/>
  <c r="L128" i="2" s="1"/>
  <c r="I127" i="2"/>
  <c r="L127" i="2" s="1"/>
  <c r="I126" i="2"/>
  <c r="L126" i="2" s="1"/>
  <c r="I125" i="2"/>
  <c r="L125" i="2" s="1"/>
  <c r="O125" i="2" s="1"/>
  <c r="I124" i="2"/>
  <c r="L124" i="2" s="1"/>
  <c r="M124" i="2" s="1"/>
  <c r="Q124" i="2" s="1"/>
  <c r="I123" i="2"/>
  <c r="L123" i="2" s="1"/>
  <c r="I122" i="2"/>
  <c r="L122" i="2" s="1"/>
  <c r="I121" i="2"/>
  <c r="L121" i="2" s="1"/>
  <c r="I120" i="2"/>
  <c r="L120" i="2" s="1"/>
  <c r="I119" i="2"/>
  <c r="L119" i="2" s="1"/>
  <c r="I118" i="2"/>
  <c r="L118" i="2" s="1"/>
  <c r="I117" i="2"/>
  <c r="L117" i="2" s="1"/>
  <c r="I116" i="2"/>
  <c r="I115" i="2"/>
  <c r="L115" i="2" s="1"/>
  <c r="I114" i="2"/>
  <c r="L114" i="2" s="1"/>
  <c r="I113" i="2"/>
  <c r="L113" i="2" s="1"/>
  <c r="I112" i="2"/>
  <c r="L112" i="2" s="1"/>
  <c r="I111" i="2"/>
  <c r="L111" i="2" s="1"/>
  <c r="O111" i="2" s="1"/>
  <c r="I110" i="2"/>
  <c r="L110" i="2" s="1"/>
  <c r="M110" i="2" s="1"/>
  <c r="Q110" i="2" s="1"/>
  <c r="I109" i="2"/>
  <c r="L109" i="2" s="1"/>
  <c r="O109" i="2" s="1"/>
  <c r="I108" i="2"/>
  <c r="L108" i="2" s="1"/>
  <c r="M108" i="2" s="1"/>
  <c r="Q108" i="2" s="1"/>
  <c r="I107" i="2"/>
  <c r="L107" i="2" s="1"/>
  <c r="I106" i="2"/>
  <c r="L106" i="2" s="1"/>
  <c r="I105" i="2"/>
  <c r="L105" i="2" s="1"/>
  <c r="I104" i="2"/>
  <c r="L104" i="2" s="1"/>
  <c r="I103" i="2"/>
  <c r="L103" i="2" s="1"/>
  <c r="I102" i="2"/>
  <c r="L102" i="2" s="1"/>
  <c r="I101" i="2"/>
  <c r="L101" i="2" s="1"/>
  <c r="I100" i="2"/>
  <c r="L100" i="2" s="1"/>
  <c r="I99" i="2"/>
  <c r="L99" i="2" s="1"/>
  <c r="I98" i="2"/>
  <c r="L98" i="2" s="1"/>
  <c r="I97" i="2"/>
  <c r="L97" i="2" s="1"/>
  <c r="I96" i="2"/>
  <c r="L96" i="2" s="1"/>
  <c r="I95" i="2"/>
  <c r="L95" i="2" s="1"/>
  <c r="I94" i="2"/>
  <c r="L94" i="2" s="1"/>
  <c r="I93" i="2"/>
  <c r="L93" i="2" s="1"/>
  <c r="I92" i="2"/>
  <c r="L92" i="2" s="1"/>
  <c r="M92" i="2" s="1"/>
  <c r="Q92" i="2" s="1"/>
  <c r="I91" i="2"/>
  <c r="L91" i="2" s="1"/>
  <c r="I90" i="2"/>
  <c r="L90" i="2" s="1"/>
  <c r="I89" i="2"/>
  <c r="L89" i="2" s="1"/>
  <c r="I88" i="2"/>
  <c r="L88" i="2" s="1"/>
  <c r="I87" i="2"/>
  <c r="L87" i="2" s="1"/>
  <c r="I86" i="2"/>
  <c r="L86" i="2" s="1"/>
  <c r="I85" i="2"/>
  <c r="L85" i="2" s="1"/>
  <c r="I84" i="2"/>
  <c r="L84" i="2" s="1"/>
  <c r="I83" i="2"/>
  <c r="L83" i="2" s="1"/>
  <c r="I82" i="2"/>
  <c r="L82" i="2" s="1"/>
  <c r="I81" i="2"/>
  <c r="L81" i="2" s="1"/>
  <c r="I80" i="2"/>
  <c r="L80" i="2" s="1"/>
  <c r="I79" i="2"/>
  <c r="L79" i="2" s="1"/>
  <c r="I78" i="2"/>
  <c r="L78" i="2" s="1"/>
  <c r="I77" i="2"/>
  <c r="L77" i="2" s="1"/>
  <c r="O77" i="2" s="1"/>
  <c r="I76" i="2"/>
  <c r="L76" i="2" s="1"/>
  <c r="M76" i="2" s="1"/>
  <c r="Q76" i="2" s="1"/>
  <c r="I75" i="2"/>
  <c r="L75" i="2" s="1"/>
  <c r="I74" i="2"/>
  <c r="L74" i="2" s="1"/>
  <c r="I73" i="2"/>
  <c r="L73" i="2" s="1"/>
  <c r="I72" i="2"/>
  <c r="L72" i="2" s="1"/>
  <c r="I71" i="2"/>
  <c r="L71" i="2" s="1"/>
  <c r="I70" i="2"/>
  <c r="L70" i="2" s="1"/>
  <c r="I69" i="2"/>
  <c r="L69" i="2" s="1"/>
  <c r="O69" i="2" s="1"/>
  <c r="I68" i="2"/>
  <c r="L68" i="2" s="1"/>
  <c r="M68" i="2" s="1"/>
  <c r="Q68" i="2" s="1"/>
  <c r="I67" i="2"/>
  <c r="L67" i="2" s="1"/>
  <c r="I66" i="2"/>
  <c r="L66" i="2" s="1"/>
  <c r="I65" i="2"/>
  <c r="L65" i="2" s="1"/>
  <c r="I64" i="2"/>
  <c r="L64" i="2" s="1"/>
  <c r="I63" i="2"/>
  <c r="L63" i="2" s="1"/>
  <c r="I62" i="2"/>
  <c r="L62" i="2" s="1"/>
  <c r="M62" i="2" s="1"/>
  <c r="Q62" i="2" s="1"/>
  <c r="I61" i="2"/>
  <c r="L61" i="2" s="1"/>
  <c r="O61" i="2" s="1"/>
  <c r="I60" i="2"/>
  <c r="L60" i="2" s="1"/>
  <c r="M60" i="2" s="1"/>
  <c r="Q60" i="2" s="1"/>
  <c r="I59" i="2"/>
  <c r="L59" i="2" s="1"/>
  <c r="I58" i="2"/>
  <c r="L58" i="2" s="1"/>
  <c r="I57" i="2"/>
  <c r="L57" i="2" s="1"/>
  <c r="I56" i="2"/>
  <c r="L56" i="2" s="1"/>
  <c r="I55" i="2"/>
  <c r="L55" i="2" s="1"/>
  <c r="I54" i="2"/>
  <c r="L54" i="2" s="1"/>
  <c r="M54" i="2" s="1"/>
  <c r="Q54" i="2" s="1"/>
  <c r="I53" i="2"/>
  <c r="L53" i="2" s="1"/>
  <c r="I52" i="2"/>
  <c r="I51" i="2"/>
  <c r="L51" i="2" s="1"/>
  <c r="I50" i="2"/>
  <c r="L50" i="2" s="1"/>
  <c r="I49" i="2"/>
  <c r="L49" i="2" s="1"/>
  <c r="I48" i="2"/>
  <c r="L48" i="2" s="1"/>
  <c r="I47" i="2"/>
  <c r="L47" i="2" s="1"/>
  <c r="I46" i="2"/>
  <c r="L46" i="2" s="1"/>
  <c r="I45" i="2"/>
  <c r="L45" i="2" s="1"/>
  <c r="I44" i="2"/>
  <c r="L44" i="2" s="1"/>
  <c r="M44" i="2" s="1"/>
  <c r="Q44" i="2" s="1"/>
  <c r="I43" i="2"/>
  <c r="L43" i="2" s="1"/>
  <c r="I42" i="2"/>
  <c r="L42" i="2" s="1"/>
  <c r="I41" i="2"/>
  <c r="L41" i="2" s="1"/>
  <c r="I40" i="2"/>
  <c r="L40" i="2" s="1"/>
  <c r="I39" i="2"/>
  <c r="L39" i="2" s="1"/>
  <c r="I38" i="2"/>
  <c r="L38" i="2" s="1"/>
  <c r="M38" i="2" s="1"/>
  <c r="Q38" i="2" s="1"/>
  <c r="I37" i="2"/>
  <c r="L37" i="2" s="1"/>
  <c r="O37" i="2" s="1"/>
  <c r="I36" i="2"/>
  <c r="L36" i="2" s="1"/>
  <c r="M36" i="2" s="1"/>
  <c r="Q36" i="2" s="1"/>
  <c r="I35" i="2"/>
  <c r="L35" i="2" s="1"/>
  <c r="I34" i="2"/>
  <c r="L34" i="2" s="1"/>
  <c r="I33" i="2"/>
  <c r="L33" i="2" s="1"/>
  <c r="I32" i="2"/>
  <c r="L32" i="2" s="1"/>
  <c r="O32" i="2" s="1"/>
  <c r="I31" i="2"/>
  <c r="L31" i="2" s="1"/>
  <c r="I30" i="2"/>
  <c r="L30" i="2" s="1"/>
  <c r="I29" i="2"/>
  <c r="L29" i="2" s="1"/>
  <c r="O29" i="2" s="1"/>
  <c r="I28" i="2"/>
  <c r="L28" i="2" s="1"/>
  <c r="M28" i="2" s="1"/>
  <c r="Q28" i="2" s="1"/>
  <c r="I27" i="2"/>
  <c r="L27" i="2" s="1"/>
  <c r="I26" i="2"/>
  <c r="L26" i="2" s="1"/>
  <c r="I25" i="2"/>
  <c r="L25" i="2" s="1"/>
  <c r="I24" i="2"/>
  <c r="L24" i="2" s="1"/>
  <c r="I23" i="2"/>
  <c r="L23" i="2" s="1"/>
  <c r="I22" i="2"/>
  <c r="L22" i="2" s="1"/>
  <c r="O22" i="2" s="1"/>
  <c r="I21" i="2"/>
  <c r="L21" i="2" s="1"/>
  <c r="O21" i="2" s="1"/>
  <c r="I20" i="2"/>
  <c r="L20" i="2" s="1"/>
  <c r="M20" i="2" s="1"/>
  <c r="Q20" i="2" s="1"/>
  <c r="I19" i="2"/>
  <c r="L19" i="2" s="1"/>
  <c r="I18" i="2"/>
  <c r="L18" i="2" s="1"/>
  <c r="I17" i="2"/>
  <c r="L17" i="2" s="1"/>
  <c r="I16" i="2"/>
  <c r="L16" i="2" s="1"/>
  <c r="I15" i="2"/>
  <c r="L15" i="2" s="1"/>
  <c r="I14" i="2"/>
  <c r="L14" i="2" s="1"/>
  <c r="M14" i="2" s="1"/>
  <c r="Q14" i="2" s="1"/>
  <c r="I13" i="2"/>
  <c r="L13" i="2" s="1"/>
  <c r="M13" i="2" s="1"/>
  <c r="I12" i="2"/>
  <c r="L12" i="2" s="1"/>
  <c r="M12" i="2" s="1"/>
  <c r="I11" i="2"/>
  <c r="L11" i="2" s="1"/>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14" i="2"/>
  <c r="J15" i="2"/>
  <c r="L52" i="2" l="1"/>
  <c r="M52" i="2" s="1"/>
  <c r="L116" i="2"/>
  <c r="M116" i="2" s="1"/>
  <c r="L148" i="2"/>
  <c r="M148" i="2" s="1"/>
  <c r="L292" i="2"/>
  <c r="M292" i="2" s="1"/>
  <c r="L300" i="2"/>
  <c r="M300" i="2" s="1"/>
  <c r="L165" i="2"/>
  <c r="M165" i="2" s="1"/>
  <c r="Q165" i="2" s="1"/>
  <c r="M221" i="2"/>
  <c r="Q221" i="2" s="1"/>
  <c r="M31" i="2"/>
  <c r="Q31" i="2" s="1"/>
  <c r="M103" i="2"/>
  <c r="Q103" i="2" s="1"/>
  <c r="M151" i="2"/>
  <c r="Q151" i="2" s="1"/>
  <c r="M167" i="2"/>
  <c r="Q167" i="2" s="1"/>
  <c r="M183" i="2"/>
  <c r="Q183" i="2" s="1"/>
  <c r="M215" i="2"/>
  <c r="Q215" i="2" s="1"/>
  <c r="M239" i="2"/>
  <c r="Q239" i="2" s="1"/>
  <c r="M287" i="2"/>
  <c r="N287" i="2" s="1"/>
  <c r="M303" i="2"/>
  <c r="N303" i="2" s="1"/>
  <c r="O24" i="2"/>
  <c r="O48" i="2"/>
  <c r="O64" i="2"/>
  <c r="O72" i="2"/>
  <c r="O128" i="2"/>
  <c r="O136" i="2"/>
  <c r="O248" i="2"/>
  <c r="M153" i="2"/>
  <c r="M169" i="2"/>
  <c r="N169" i="2" s="1"/>
  <c r="M177" i="2"/>
  <c r="M185" i="2"/>
  <c r="M249" i="2"/>
  <c r="Q249" i="2" s="1"/>
  <c r="M23" i="2"/>
  <c r="Q23" i="2" s="1"/>
  <c r="O79" i="2"/>
  <c r="M135" i="2"/>
  <c r="Q135" i="2" s="1"/>
  <c r="O175" i="2"/>
  <c r="M199" i="2"/>
  <c r="Q199" i="2" s="1"/>
  <c r="M231" i="2"/>
  <c r="Q231" i="2" s="1"/>
  <c r="O16" i="2"/>
  <c r="O40" i="2"/>
  <c r="M80" i="2"/>
  <c r="Q80" i="2" s="1"/>
  <c r="M120" i="2"/>
  <c r="Q120" i="2" s="1"/>
  <c r="M144" i="2"/>
  <c r="Q144" i="2" s="1"/>
  <c r="M256" i="2"/>
  <c r="Q256" i="2" s="1"/>
  <c r="O146" i="2"/>
  <c r="O218" i="2"/>
  <c r="O226" i="2"/>
  <c r="M234" i="2"/>
  <c r="Q234" i="2" s="1"/>
  <c r="M242" i="2"/>
  <c r="Q242" i="2" s="1"/>
  <c r="M250" i="2"/>
  <c r="Q250" i="2" s="1"/>
  <c r="O177" i="2"/>
  <c r="O45" i="2"/>
  <c r="M45" i="2"/>
  <c r="Q45" i="2" s="1"/>
  <c r="N254" i="2"/>
  <c r="M271" i="2"/>
  <c r="N271" i="2" s="1"/>
  <c r="O271" i="2"/>
  <c r="O47" i="2"/>
  <c r="M47" i="2"/>
  <c r="Q47" i="2" s="1"/>
  <c r="O119" i="2"/>
  <c r="M119" i="2"/>
  <c r="Q119" i="2" s="1"/>
  <c r="O53" i="2"/>
  <c r="M53" i="2"/>
  <c r="Q53" i="2" s="1"/>
  <c r="O142" i="2"/>
  <c r="O80" i="2"/>
  <c r="N142" i="2"/>
  <c r="M248" i="2"/>
  <c r="Q248" i="2" s="1"/>
  <c r="M136" i="2"/>
  <c r="Q136" i="2" s="1"/>
  <c r="M269" i="2"/>
  <c r="Q269" i="2" s="1"/>
  <c r="M94" i="2"/>
  <c r="Q94" i="2" s="1"/>
  <c r="O94" i="2"/>
  <c r="M193" i="2"/>
  <c r="N193" i="2" s="1"/>
  <c r="O193" i="2"/>
  <c r="M296" i="2"/>
  <c r="Q296" i="2" s="1"/>
  <c r="O296" i="2"/>
  <c r="O85" i="2"/>
  <c r="M85" i="2"/>
  <c r="Q85" i="2" s="1"/>
  <c r="O88" i="2"/>
  <c r="M88" i="2"/>
  <c r="Q88" i="2" s="1"/>
  <c r="O102" i="2"/>
  <c r="M102" i="2"/>
  <c r="Q102" i="2" s="1"/>
  <c r="M128" i="2"/>
  <c r="Q128" i="2" s="1"/>
  <c r="M111" i="2"/>
  <c r="Q111" i="2" s="1"/>
  <c r="M104" i="2"/>
  <c r="Q104" i="2" s="1"/>
  <c r="M264" i="2"/>
  <c r="Q264" i="2" s="1"/>
  <c r="O264" i="2"/>
  <c r="M233" i="2"/>
  <c r="Q233" i="2" s="1"/>
  <c r="O233" i="2"/>
  <c r="M201" i="2"/>
  <c r="N201" i="2" s="1"/>
  <c r="O201" i="2"/>
  <c r="O127" i="2"/>
  <c r="M127" i="2"/>
  <c r="Q127" i="2" s="1"/>
  <c r="M288" i="2"/>
  <c r="Q288" i="2" s="1"/>
  <c r="O288" i="2"/>
  <c r="M112" i="2"/>
  <c r="O112" i="2"/>
  <c r="O207" i="2"/>
  <c r="M207" i="2"/>
  <c r="Q207" i="2" s="1"/>
  <c r="M261" i="2"/>
  <c r="Q261" i="2" s="1"/>
  <c r="M70" i="2"/>
  <c r="Q70" i="2" s="1"/>
  <c r="O70" i="2"/>
  <c r="O120" i="2"/>
  <c r="O31" i="2"/>
  <c r="O242" i="2"/>
  <c r="Q303" i="2"/>
  <c r="O303" i="2"/>
  <c r="M79" i="2"/>
  <c r="Q79" i="2" s="1"/>
  <c r="M224" i="2"/>
  <c r="Q224" i="2" s="1"/>
  <c r="O224" i="2"/>
  <c r="M208" i="2"/>
  <c r="Q208" i="2" s="1"/>
  <c r="O208" i="2"/>
  <c r="O93" i="2"/>
  <c r="M93" i="2"/>
  <c r="Q93" i="2" s="1"/>
  <c r="M63" i="2"/>
  <c r="Q63" i="2" s="1"/>
  <c r="O63" i="2"/>
  <c r="M293" i="2"/>
  <c r="Q293" i="2" s="1"/>
  <c r="M241" i="2"/>
  <c r="Q241" i="2" s="1"/>
  <c r="O241" i="2"/>
  <c r="M161" i="2"/>
  <c r="N161" i="2" s="1"/>
  <c r="O161" i="2"/>
  <c r="O103" i="2"/>
  <c r="O54" i="2"/>
  <c r="O215" i="2"/>
  <c r="O104" i="2"/>
  <c r="N54" i="2"/>
  <c r="O38" i="2"/>
  <c r="O287" i="2"/>
  <c r="O209" i="2"/>
  <c r="M175" i="2"/>
  <c r="Q175" i="2" s="1"/>
  <c r="O169" i="2"/>
  <c r="O23" i="2"/>
  <c r="O191" i="2"/>
  <c r="M191" i="2"/>
  <c r="Q191" i="2" s="1"/>
  <c r="M246" i="2"/>
  <c r="Q246" i="2" s="1"/>
  <c r="O159" i="2"/>
  <c r="M159" i="2"/>
  <c r="Q159" i="2" s="1"/>
  <c r="M285" i="2"/>
  <c r="Q285" i="2" s="1"/>
  <c r="O141" i="2"/>
  <c r="M141" i="2"/>
  <c r="Q141" i="2" s="1"/>
  <c r="O87" i="2"/>
  <c r="M87" i="2"/>
  <c r="Q87" i="2" s="1"/>
  <c r="M118" i="2"/>
  <c r="Q118" i="2" s="1"/>
  <c r="O118" i="2"/>
  <c r="M272" i="2"/>
  <c r="Q272" i="2" s="1"/>
  <c r="O272" i="2"/>
  <c r="M255" i="2"/>
  <c r="O255" i="2"/>
  <c r="O144" i="2"/>
  <c r="N110" i="2"/>
  <c r="O110" i="2"/>
  <c r="M46" i="2"/>
  <c r="Q46" i="2" s="1"/>
  <c r="O46" i="2"/>
  <c r="M244" i="2"/>
  <c r="Q244" i="2" s="1"/>
  <c r="O244" i="2"/>
  <c r="M134" i="2"/>
  <c r="Q134" i="2" s="1"/>
  <c r="O134" i="2"/>
  <c r="M232" i="2"/>
  <c r="N232" i="2" s="1"/>
  <c r="O232" i="2"/>
  <c r="M95" i="2"/>
  <c r="Q95" i="2" s="1"/>
  <c r="O95" i="2"/>
  <c r="M39" i="2"/>
  <c r="Q39" i="2" s="1"/>
  <c r="O39" i="2"/>
  <c r="O279" i="2"/>
  <c r="O256" i="2"/>
  <c r="O185" i="2"/>
  <c r="O153" i="2"/>
  <c r="M143" i="2"/>
  <c r="O143" i="2"/>
  <c r="O78" i="2"/>
  <c r="M78" i="2"/>
  <c r="Q78" i="2" s="1"/>
  <c r="M55" i="2"/>
  <c r="Q55" i="2" s="1"/>
  <c r="O55" i="2"/>
  <c r="M22" i="2"/>
  <c r="Q22" i="2" s="1"/>
  <c r="M216" i="2"/>
  <c r="Q216" i="2" s="1"/>
  <c r="O216" i="2"/>
  <c r="M86" i="2"/>
  <c r="N86" i="2" s="1"/>
  <c r="O86" i="2"/>
  <c r="M30" i="2"/>
  <c r="Q30" i="2" s="1"/>
  <c r="O30" i="2"/>
  <c r="N62" i="2"/>
  <c r="O62" i="2"/>
  <c r="M280" i="2"/>
  <c r="Q280" i="2" s="1"/>
  <c r="O280" i="2"/>
  <c r="M263" i="2"/>
  <c r="O263" i="2"/>
  <c r="O183" i="2"/>
  <c r="O151" i="2"/>
  <c r="O101" i="2"/>
  <c r="M101" i="2"/>
  <c r="Q101" i="2" s="1"/>
  <c r="M304" i="2"/>
  <c r="Q304" i="2" s="1"/>
  <c r="O304" i="2"/>
  <c r="N301" i="2"/>
  <c r="M126" i="2"/>
  <c r="Q126" i="2" s="1"/>
  <c r="O126" i="2"/>
  <c r="M77" i="2"/>
  <c r="Q77" i="2" s="1"/>
  <c r="M240" i="2"/>
  <c r="Q240" i="2" s="1"/>
  <c r="O240" i="2"/>
  <c r="M217" i="2"/>
  <c r="Q217" i="2" s="1"/>
  <c r="O217" i="2"/>
  <c r="O135" i="2"/>
  <c r="M96" i="2"/>
  <c r="Q96" i="2" s="1"/>
  <c r="O96" i="2"/>
  <c r="M71" i="2"/>
  <c r="Q71" i="2" s="1"/>
  <c r="O71" i="2"/>
  <c r="M295" i="2"/>
  <c r="O295" i="2"/>
  <c r="M225" i="2"/>
  <c r="Q225" i="2" s="1"/>
  <c r="O225" i="2"/>
  <c r="O199" i="2"/>
  <c r="O167" i="2"/>
  <c r="N308" i="2"/>
  <c r="N276" i="2"/>
  <c r="O306" i="2"/>
  <c r="M306" i="2"/>
  <c r="Q306" i="2" s="1"/>
  <c r="M289" i="2"/>
  <c r="Q289" i="2" s="1"/>
  <c r="O289" i="2"/>
  <c r="Q279" i="2"/>
  <c r="N277" i="2"/>
  <c r="M275" i="2"/>
  <c r="Q275" i="2" s="1"/>
  <c r="O275" i="2"/>
  <c r="N268" i="2"/>
  <c r="M236" i="2"/>
  <c r="Q236" i="2" s="1"/>
  <c r="O236" i="2"/>
  <c r="O283" i="2"/>
  <c r="M283" i="2"/>
  <c r="Q283" i="2" s="1"/>
  <c r="O290" i="2"/>
  <c r="M290" i="2"/>
  <c r="Q290" i="2" s="1"/>
  <c r="M278" i="2"/>
  <c r="Q278" i="2" s="1"/>
  <c r="O282" i="2"/>
  <c r="M282" i="2"/>
  <c r="Q282" i="2" s="1"/>
  <c r="O265" i="2"/>
  <c r="M265" i="2"/>
  <c r="Q265" i="2" s="1"/>
  <c r="M247" i="2"/>
  <c r="Q247" i="2" s="1"/>
  <c r="O247" i="2"/>
  <c r="M297" i="2"/>
  <c r="Q297" i="2" s="1"/>
  <c r="O297" i="2"/>
  <c r="M259" i="2"/>
  <c r="Q259" i="2" s="1"/>
  <c r="O259" i="2"/>
  <c r="O266" i="2"/>
  <c r="M266" i="2"/>
  <c r="Q266" i="2" s="1"/>
  <c r="O245" i="2"/>
  <c r="M245" i="2"/>
  <c r="Q245" i="2" s="1"/>
  <c r="O305" i="2"/>
  <c r="M305" i="2"/>
  <c r="Q305" i="2" s="1"/>
  <c r="O291" i="2"/>
  <c r="M291" i="2"/>
  <c r="Q291" i="2" s="1"/>
  <c r="M270" i="2"/>
  <c r="Q270" i="2" s="1"/>
  <c r="O258" i="2"/>
  <c r="M258" i="2"/>
  <c r="Q258" i="2" s="1"/>
  <c r="O253" i="2"/>
  <c r="M253" i="2"/>
  <c r="Q253" i="2" s="1"/>
  <c r="O273" i="2"/>
  <c r="M273" i="2"/>
  <c r="Q273" i="2" s="1"/>
  <c r="M294" i="2"/>
  <c r="Q294" i="2" s="1"/>
  <c r="N284" i="2"/>
  <c r="M310" i="2"/>
  <c r="Q310" i="2" s="1"/>
  <c r="O298" i="2"/>
  <c r="M298" i="2"/>
  <c r="Q298" i="2" s="1"/>
  <c r="O281" i="2"/>
  <c r="M281" i="2"/>
  <c r="Q281" i="2" s="1"/>
  <c r="M267" i="2"/>
  <c r="Q267" i="2" s="1"/>
  <c r="O267" i="2"/>
  <c r="N260" i="2"/>
  <c r="M51" i="2"/>
  <c r="Q51" i="2" s="1"/>
  <c r="O51" i="2"/>
  <c r="M302" i="2"/>
  <c r="Q302" i="2" s="1"/>
  <c r="M299" i="2"/>
  <c r="Q299" i="2" s="1"/>
  <c r="O299" i="2"/>
  <c r="N309" i="2"/>
  <c r="O307" i="2"/>
  <c r="M307" i="2"/>
  <c r="Q307" i="2" s="1"/>
  <c r="O302" i="2"/>
  <c r="M286" i="2"/>
  <c r="Q286" i="2" s="1"/>
  <c r="O274" i="2"/>
  <c r="M274" i="2"/>
  <c r="Q274" i="2" s="1"/>
  <c r="O257" i="2"/>
  <c r="M257" i="2"/>
  <c r="Q257" i="2" s="1"/>
  <c r="M262" i="2"/>
  <c r="Q262" i="2" s="1"/>
  <c r="M220" i="2"/>
  <c r="Q220" i="2" s="1"/>
  <c r="O220" i="2"/>
  <c r="M195" i="2"/>
  <c r="Q195" i="2" s="1"/>
  <c r="O195" i="2"/>
  <c r="O308" i="2"/>
  <c r="O284" i="2"/>
  <c r="O276" i="2"/>
  <c r="O268" i="2"/>
  <c r="O260" i="2"/>
  <c r="O250" i="2"/>
  <c r="O246" i="2"/>
  <c r="O234" i="2"/>
  <c r="O231" i="2"/>
  <c r="M226" i="2"/>
  <c r="Q226" i="2" s="1"/>
  <c r="O221" i="2"/>
  <c r="O198" i="2"/>
  <c r="M198" i="2"/>
  <c r="O182" i="2"/>
  <c r="M182" i="2"/>
  <c r="O166" i="2"/>
  <c r="M166" i="2"/>
  <c r="N150" i="2"/>
  <c r="O100" i="2"/>
  <c r="M100" i="2"/>
  <c r="Q100" i="2" s="1"/>
  <c r="M67" i="2"/>
  <c r="Q67" i="2" s="1"/>
  <c r="O67" i="2"/>
  <c r="M26" i="2"/>
  <c r="Q26" i="2" s="1"/>
  <c r="O26" i="2"/>
  <c r="O239" i="2"/>
  <c r="M211" i="2"/>
  <c r="Q211" i="2" s="1"/>
  <c r="O211" i="2"/>
  <c r="N177" i="2"/>
  <c r="Q177" i="2"/>
  <c r="O300" i="2"/>
  <c r="O309" i="2"/>
  <c r="O301" i="2"/>
  <c r="O293" i="2"/>
  <c r="O285" i="2"/>
  <c r="O277" i="2"/>
  <c r="O269" i="2"/>
  <c r="O261" i="2"/>
  <c r="O254" i="2"/>
  <c r="N242" i="2"/>
  <c r="N205" i="2"/>
  <c r="O205" i="2"/>
  <c r="M202" i="2"/>
  <c r="Q202" i="2" s="1"/>
  <c r="O202" i="2"/>
  <c r="M200" i="2"/>
  <c r="O200" i="2"/>
  <c r="N189" i="2"/>
  <c r="O189" i="2"/>
  <c r="M186" i="2"/>
  <c r="Q186" i="2" s="1"/>
  <c r="O186" i="2"/>
  <c r="M184" i="2"/>
  <c r="O184" i="2"/>
  <c r="N173" i="2"/>
  <c r="O173" i="2"/>
  <c r="M170" i="2"/>
  <c r="Q170" i="2" s="1"/>
  <c r="O170" i="2"/>
  <c r="M168" i="2"/>
  <c r="O168" i="2"/>
  <c r="N157" i="2"/>
  <c r="O157" i="2"/>
  <c r="M154" i="2"/>
  <c r="Q154" i="2" s="1"/>
  <c r="O154" i="2"/>
  <c r="M152" i="2"/>
  <c r="O152" i="2"/>
  <c r="M145" i="2"/>
  <c r="O145" i="2"/>
  <c r="M122" i="2"/>
  <c r="Q122" i="2" s="1"/>
  <c r="O122" i="2"/>
  <c r="O117" i="2"/>
  <c r="M117" i="2"/>
  <c r="M115" i="2"/>
  <c r="Q115" i="2" s="1"/>
  <c r="O115" i="2"/>
  <c r="M75" i="2"/>
  <c r="Q75" i="2" s="1"/>
  <c r="O75" i="2"/>
  <c r="M163" i="2"/>
  <c r="Q163" i="2" s="1"/>
  <c r="O163" i="2"/>
  <c r="M97" i="2"/>
  <c r="Q97" i="2" s="1"/>
  <c r="O97" i="2"/>
  <c r="M66" i="2"/>
  <c r="Q66" i="2" s="1"/>
  <c r="O66" i="2"/>
  <c r="O222" i="2"/>
  <c r="M222" i="2"/>
  <c r="M212" i="2"/>
  <c r="Q212" i="2" s="1"/>
  <c r="O212" i="2"/>
  <c r="N185" i="2"/>
  <c r="Q185" i="2"/>
  <c r="Q169" i="2"/>
  <c r="N153" i="2"/>
  <c r="Q153" i="2"/>
  <c r="M18" i="2"/>
  <c r="Q18" i="2" s="1"/>
  <c r="O18" i="2"/>
  <c r="N213" i="2"/>
  <c r="O213" i="2"/>
  <c r="M156" i="2"/>
  <c r="Q156" i="2" s="1"/>
  <c r="O156" i="2"/>
  <c r="M243" i="2"/>
  <c r="O243" i="2"/>
  <c r="N229" i="2"/>
  <c r="O229" i="2"/>
  <c r="N209" i="2"/>
  <c r="Q209" i="2"/>
  <c r="O174" i="2"/>
  <c r="M174" i="2"/>
  <c r="Q174" i="2" s="1"/>
  <c r="O149" i="2"/>
  <c r="M149" i="2"/>
  <c r="Q149" i="2" s="1"/>
  <c r="M139" i="2"/>
  <c r="Q139" i="2" s="1"/>
  <c r="O139" i="2"/>
  <c r="M106" i="2"/>
  <c r="Q106" i="2" s="1"/>
  <c r="O106" i="2"/>
  <c r="O84" i="2"/>
  <c r="M84" i="2"/>
  <c r="Q84" i="2" s="1"/>
  <c r="M35" i="2"/>
  <c r="Q35" i="2" s="1"/>
  <c r="O35" i="2"/>
  <c r="N231" i="2"/>
  <c r="M204" i="2"/>
  <c r="Q204" i="2" s="1"/>
  <c r="O204" i="2"/>
  <c r="M147" i="2"/>
  <c r="Q147" i="2" s="1"/>
  <c r="O147" i="2"/>
  <c r="M251" i="2"/>
  <c r="Q251" i="2" s="1"/>
  <c r="O251" i="2"/>
  <c r="N237" i="2"/>
  <c r="O237" i="2"/>
  <c r="M227" i="2"/>
  <c r="O227" i="2"/>
  <c r="O206" i="2"/>
  <c r="M206" i="2"/>
  <c r="Q206" i="2" s="1"/>
  <c r="O190" i="2"/>
  <c r="M190" i="2"/>
  <c r="Q190" i="2" s="1"/>
  <c r="O158" i="2"/>
  <c r="M158" i="2"/>
  <c r="Q158" i="2" s="1"/>
  <c r="N256" i="2"/>
  <c r="O252" i="2"/>
  <c r="O249" i="2"/>
  <c r="O223" i="2"/>
  <c r="O214" i="2"/>
  <c r="M214" i="2"/>
  <c r="N197" i="2"/>
  <c r="O197" i="2"/>
  <c r="M194" i="2"/>
  <c r="Q194" i="2" s="1"/>
  <c r="O194" i="2"/>
  <c r="M192" i="2"/>
  <c r="O192" i="2"/>
  <c r="N181" i="2"/>
  <c r="O181" i="2"/>
  <c r="M178" i="2"/>
  <c r="Q178" i="2" s="1"/>
  <c r="O178" i="2"/>
  <c r="M176" i="2"/>
  <c r="O176" i="2"/>
  <c r="O165" i="2"/>
  <c r="M162" i="2"/>
  <c r="Q162" i="2" s="1"/>
  <c r="O162" i="2"/>
  <c r="M160" i="2"/>
  <c r="O160" i="2"/>
  <c r="M113" i="2"/>
  <c r="Q113" i="2" s="1"/>
  <c r="O113" i="2"/>
  <c r="M59" i="2"/>
  <c r="Q59" i="2" s="1"/>
  <c r="O59" i="2"/>
  <c r="M43" i="2"/>
  <c r="Q43" i="2" s="1"/>
  <c r="O43" i="2"/>
  <c r="M218" i="2"/>
  <c r="Q218" i="2" s="1"/>
  <c r="M179" i="2"/>
  <c r="Q179" i="2" s="1"/>
  <c r="O179" i="2"/>
  <c r="M107" i="2"/>
  <c r="Q107" i="2" s="1"/>
  <c r="O107" i="2"/>
  <c r="M252" i="2"/>
  <c r="Q252" i="2" s="1"/>
  <c r="M238" i="2"/>
  <c r="Q238" i="2" s="1"/>
  <c r="M235" i="2"/>
  <c r="O235" i="2"/>
  <c r="O230" i="2"/>
  <c r="M230" i="2"/>
  <c r="Q230" i="2" s="1"/>
  <c r="M228" i="2"/>
  <c r="Q228" i="2" s="1"/>
  <c r="M223" i="2"/>
  <c r="Q223" i="2" s="1"/>
  <c r="M219" i="2"/>
  <c r="Q219" i="2" s="1"/>
  <c r="O219" i="2"/>
  <c r="M203" i="2"/>
  <c r="Q203" i="2" s="1"/>
  <c r="O203" i="2"/>
  <c r="M196" i="2"/>
  <c r="Q196" i="2" s="1"/>
  <c r="O196" i="2"/>
  <c r="M187" i="2"/>
  <c r="Q187" i="2" s="1"/>
  <c r="O187" i="2"/>
  <c r="M180" i="2"/>
  <c r="Q180" i="2" s="1"/>
  <c r="O180" i="2"/>
  <c r="M171" i="2"/>
  <c r="Q171" i="2" s="1"/>
  <c r="O171" i="2"/>
  <c r="M164" i="2"/>
  <c r="Q164" i="2" s="1"/>
  <c r="O164" i="2"/>
  <c r="M155" i="2"/>
  <c r="Q155" i="2" s="1"/>
  <c r="O155" i="2"/>
  <c r="O133" i="2"/>
  <c r="M133" i="2"/>
  <c r="Q133" i="2" s="1"/>
  <c r="M91" i="2"/>
  <c r="Q91" i="2" s="1"/>
  <c r="O91" i="2"/>
  <c r="M34" i="2"/>
  <c r="Q34" i="2" s="1"/>
  <c r="O34" i="2"/>
  <c r="M27" i="2"/>
  <c r="Q27" i="2" s="1"/>
  <c r="O27" i="2"/>
  <c r="M210" i="2"/>
  <c r="Q210" i="2" s="1"/>
  <c r="O210" i="2"/>
  <c r="M188" i="2"/>
  <c r="Q188" i="2" s="1"/>
  <c r="O188" i="2"/>
  <c r="M172" i="2"/>
  <c r="Q172" i="2" s="1"/>
  <c r="O172" i="2"/>
  <c r="M123" i="2"/>
  <c r="Q123" i="2" s="1"/>
  <c r="O123" i="2"/>
  <c r="M58" i="2"/>
  <c r="Q58" i="2" s="1"/>
  <c r="O58" i="2"/>
  <c r="M137" i="2"/>
  <c r="Q137" i="2" s="1"/>
  <c r="N124" i="2"/>
  <c r="O124" i="2"/>
  <c r="M82" i="2"/>
  <c r="Q82" i="2" s="1"/>
  <c r="O82" i="2"/>
  <c r="M73" i="2"/>
  <c r="Q73" i="2" s="1"/>
  <c r="O73" i="2"/>
  <c r="N68" i="2"/>
  <c r="O68" i="2"/>
  <c r="M56" i="2"/>
  <c r="Q56" i="2" s="1"/>
  <c r="M41" i="2"/>
  <c r="Q41" i="2" s="1"/>
  <c r="O41" i="2"/>
  <c r="N36" i="2"/>
  <c r="O36" i="2"/>
  <c r="N28" i="2"/>
  <c r="O28" i="2"/>
  <c r="N20" i="2"/>
  <c r="O20" i="2"/>
  <c r="O148" i="2"/>
  <c r="M130" i="2"/>
  <c r="Q130" i="2" s="1"/>
  <c r="O130" i="2"/>
  <c r="M121" i="2"/>
  <c r="Q121" i="2" s="1"/>
  <c r="O121" i="2"/>
  <c r="N108" i="2"/>
  <c r="O108" i="2"/>
  <c r="M99" i="2"/>
  <c r="Q99" i="2" s="1"/>
  <c r="O99" i="2"/>
  <c r="M65" i="2"/>
  <c r="Q65" i="2" s="1"/>
  <c r="O65" i="2"/>
  <c r="N60" i="2"/>
  <c r="O60" i="2"/>
  <c r="M48" i="2"/>
  <c r="Q48" i="2" s="1"/>
  <c r="M33" i="2"/>
  <c r="Q33" i="2" s="1"/>
  <c r="O33" i="2"/>
  <c r="M25" i="2"/>
  <c r="Q25" i="2" s="1"/>
  <c r="O25" i="2"/>
  <c r="M17" i="2"/>
  <c r="Q17" i="2" s="1"/>
  <c r="O17" i="2"/>
  <c r="N132" i="2"/>
  <c r="O132" i="2"/>
  <c r="M125" i="2"/>
  <c r="M90" i="2"/>
  <c r="Q90" i="2" s="1"/>
  <c r="O90" i="2"/>
  <c r="M81" i="2"/>
  <c r="Q81" i="2" s="1"/>
  <c r="O81" i="2"/>
  <c r="M69" i="2"/>
  <c r="M50" i="2"/>
  <c r="Q50" i="2" s="1"/>
  <c r="O50" i="2"/>
  <c r="M37" i="2"/>
  <c r="M29" i="2"/>
  <c r="M21" i="2"/>
  <c r="M19" i="2"/>
  <c r="Q19" i="2" s="1"/>
  <c r="O19" i="2"/>
  <c r="M146" i="2"/>
  <c r="Q146" i="2" s="1"/>
  <c r="N140" i="2"/>
  <c r="O140" i="2"/>
  <c r="M138" i="2"/>
  <c r="Q138" i="2" s="1"/>
  <c r="O138" i="2"/>
  <c r="M114" i="2"/>
  <c r="Q114" i="2" s="1"/>
  <c r="O114" i="2"/>
  <c r="M105" i="2"/>
  <c r="Q105" i="2" s="1"/>
  <c r="O105" i="2"/>
  <c r="N92" i="2"/>
  <c r="O92" i="2"/>
  <c r="M83" i="2"/>
  <c r="Q83" i="2" s="1"/>
  <c r="O83" i="2"/>
  <c r="M72" i="2"/>
  <c r="Q72" i="2" s="1"/>
  <c r="M57" i="2"/>
  <c r="Q57" i="2" s="1"/>
  <c r="O57" i="2"/>
  <c r="M40" i="2"/>
  <c r="Q40" i="2" s="1"/>
  <c r="O150" i="2"/>
  <c r="M129" i="2"/>
  <c r="Q129" i="2" s="1"/>
  <c r="O129" i="2"/>
  <c r="O116" i="2"/>
  <c r="M109" i="2"/>
  <c r="Q109" i="2" s="1"/>
  <c r="M74" i="2"/>
  <c r="Q74" i="2" s="1"/>
  <c r="O74" i="2"/>
  <c r="M61" i="2"/>
  <c r="M42" i="2"/>
  <c r="Q42" i="2" s="1"/>
  <c r="O42" i="2"/>
  <c r="N38" i="2"/>
  <c r="O137" i="2"/>
  <c r="M131" i="2"/>
  <c r="Q131" i="2" s="1"/>
  <c r="O131" i="2"/>
  <c r="M98" i="2"/>
  <c r="Q98" i="2" s="1"/>
  <c r="O98" i="2"/>
  <c r="M89" i="2"/>
  <c r="Q89" i="2" s="1"/>
  <c r="O89" i="2"/>
  <c r="N76" i="2"/>
  <c r="O76" i="2"/>
  <c r="M64" i="2"/>
  <c r="Q64" i="2" s="1"/>
  <c r="O56" i="2"/>
  <c r="M49" i="2"/>
  <c r="Q49" i="2" s="1"/>
  <c r="O49" i="2"/>
  <c r="N44" i="2"/>
  <c r="O44" i="2"/>
  <c r="M32" i="2"/>
  <c r="Q32" i="2" s="1"/>
  <c r="M24" i="2"/>
  <c r="Q24" i="2" s="1"/>
  <c r="M16" i="2"/>
  <c r="Q16" i="2" s="1"/>
  <c r="M15" i="2"/>
  <c r="Q15" i="2" s="1"/>
  <c r="O15" i="2"/>
  <c r="O14" i="2"/>
  <c r="N14" i="2"/>
  <c r="Q12" i="2"/>
  <c r="Q13" i="2"/>
  <c r="O12" i="2"/>
  <c r="O13" i="2"/>
  <c r="N103" i="2" l="1"/>
  <c r="N80" i="2"/>
  <c r="O52" i="2"/>
  <c r="Q52" i="2"/>
  <c r="N52" i="2"/>
  <c r="N165" i="2"/>
  <c r="N221" i="2"/>
  <c r="N215" i="2"/>
  <c r="Q300" i="2"/>
  <c r="N300" i="2"/>
  <c r="Q292" i="2"/>
  <c r="N292" i="2"/>
  <c r="Q148" i="2"/>
  <c r="N148" i="2"/>
  <c r="Q116" i="2"/>
  <c r="N116" i="2"/>
  <c r="N151" i="2"/>
  <c r="N199" i="2"/>
  <c r="L9" i="2"/>
  <c r="O292" i="2"/>
  <c r="N31" i="2"/>
  <c r="N144" i="2"/>
  <c r="N135" i="2"/>
  <c r="N23" i="2"/>
  <c r="N167" i="2"/>
  <c r="N239" i="2"/>
  <c r="Q287" i="2"/>
  <c r="N183" i="2"/>
  <c r="N249" i="2"/>
  <c r="N234" i="2"/>
  <c r="N250" i="2"/>
  <c r="N120" i="2"/>
  <c r="N298" i="2"/>
  <c r="N253" i="2"/>
  <c r="N248" i="2"/>
  <c r="N45" i="2"/>
  <c r="N74" i="2"/>
  <c r="N48" i="2"/>
  <c r="N172" i="2"/>
  <c r="N66" i="2"/>
  <c r="N224" i="2"/>
  <c r="N88" i="2"/>
  <c r="N75" i="2"/>
  <c r="N211" i="2"/>
  <c r="N122" i="2"/>
  <c r="N259" i="2"/>
  <c r="N240" i="2"/>
  <c r="N94" i="2"/>
  <c r="N97" i="2"/>
  <c r="N115" i="2"/>
  <c r="N159" i="2"/>
  <c r="N59" i="2"/>
  <c r="N225" i="2"/>
  <c r="N154" i="2"/>
  <c r="N26" i="2"/>
  <c r="N203" i="2"/>
  <c r="N262" i="2"/>
  <c r="N81" i="2"/>
  <c r="N49" i="2"/>
  <c r="N138" i="2"/>
  <c r="N85" i="2"/>
  <c r="N90" i="2"/>
  <c r="N307" i="2"/>
  <c r="N264" i="2"/>
  <c r="N33" i="2"/>
  <c r="N43" i="2"/>
  <c r="N162" i="2"/>
  <c r="N288" i="2"/>
  <c r="N89" i="2"/>
  <c r="N57" i="2"/>
  <c r="N146" i="2"/>
  <c r="N130" i="2"/>
  <c r="N58" i="2"/>
  <c r="N188" i="2"/>
  <c r="Q271" i="2"/>
  <c r="N283" i="2"/>
  <c r="N64" i="2"/>
  <c r="N19" i="2"/>
  <c r="N99" i="2"/>
  <c r="N91" i="2"/>
  <c r="N195" i="2"/>
  <c r="N247" i="2"/>
  <c r="N269" i="2"/>
  <c r="Q161" i="2"/>
  <c r="N136" i="2"/>
  <c r="Q193" i="2"/>
  <c r="N47" i="2"/>
  <c r="N119" i="2"/>
  <c r="N233" i="2"/>
  <c r="N24" i="2"/>
  <c r="N53" i="2"/>
  <c r="N156" i="2"/>
  <c r="N118" i="2"/>
  <c r="N141" i="2"/>
  <c r="N296" i="2"/>
  <c r="N275" i="2"/>
  <c r="N93" i="2"/>
  <c r="N244" i="2"/>
  <c r="N113" i="2"/>
  <c r="N304" i="2"/>
  <c r="N204" i="2"/>
  <c r="N106" i="2"/>
  <c r="N291" i="2"/>
  <c r="N216" i="2"/>
  <c r="N39" i="2"/>
  <c r="N104" i="2"/>
  <c r="N79" i="2"/>
  <c r="N127" i="2"/>
  <c r="N111" i="2"/>
  <c r="N63" i="2"/>
  <c r="N102" i="2"/>
  <c r="N131" i="2"/>
  <c r="N70" i="2"/>
  <c r="N129" i="2"/>
  <c r="N210" i="2"/>
  <c r="N171" i="2"/>
  <c r="N107" i="2"/>
  <c r="N178" i="2"/>
  <c r="N128" i="2"/>
  <c r="N207" i="2"/>
  <c r="N112" i="2"/>
  <c r="Q112" i="2"/>
  <c r="Q201" i="2"/>
  <c r="N98" i="2"/>
  <c r="N297" i="2"/>
  <c r="N95" i="2"/>
  <c r="N241" i="2"/>
  <c r="N42" i="2"/>
  <c r="N17" i="2"/>
  <c r="N82" i="2"/>
  <c r="N180" i="2"/>
  <c r="N147" i="2"/>
  <c r="N175" i="2"/>
  <c r="N226" i="2"/>
  <c r="N286" i="2"/>
  <c r="N299" i="2"/>
  <c r="N208" i="2"/>
  <c r="N261" i="2"/>
  <c r="N306" i="2"/>
  <c r="N293" i="2"/>
  <c r="N126" i="2"/>
  <c r="N174" i="2"/>
  <c r="N46" i="2"/>
  <c r="N22" i="2"/>
  <c r="N109" i="2"/>
  <c r="N258" i="2"/>
  <c r="N30" i="2"/>
  <c r="N272" i="2"/>
  <c r="N191" i="2"/>
  <c r="N25" i="2"/>
  <c r="N56" i="2"/>
  <c r="N280" i="2"/>
  <c r="N35" i="2"/>
  <c r="N139" i="2"/>
  <c r="N170" i="2"/>
  <c r="N302" i="2"/>
  <c r="N270" i="2"/>
  <c r="N84" i="2"/>
  <c r="N87" i="2"/>
  <c r="Q232" i="2"/>
  <c r="N266" i="2"/>
  <c r="N71" i="2"/>
  <c r="N217" i="2"/>
  <c r="N78" i="2"/>
  <c r="N295" i="2"/>
  <c r="Q295" i="2"/>
  <c r="N255" i="2"/>
  <c r="Q255" i="2"/>
  <c r="Q86" i="2"/>
  <c r="N134" i="2"/>
  <c r="N263" i="2"/>
  <c r="Q263" i="2"/>
  <c r="N77" i="2"/>
  <c r="N294" i="2"/>
  <c r="N290" i="2"/>
  <c r="N101" i="2"/>
  <c r="N257" i="2"/>
  <c r="N281" i="2"/>
  <c r="N245" i="2"/>
  <c r="N265" i="2"/>
  <c r="N282" i="2"/>
  <c r="N143" i="2"/>
  <c r="Q143" i="2"/>
  <c r="N246" i="2"/>
  <c r="N83" i="2"/>
  <c r="N114" i="2"/>
  <c r="N41" i="2"/>
  <c r="N73" i="2"/>
  <c r="N137" i="2"/>
  <c r="N164" i="2"/>
  <c r="N219" i="2"/>
  <c r="N179" i="2"/>
  <c r="N212" i="2"/>
  <c r="N236" i="2"/>
  <c r="N96" i="2"/>
  <c r="N55" i="2"/>
  <c r="N285" i="2"/>
  <c r="N227" i="2"/>
  <c r="Q227" i="2"/>
  <c r="Q145" i="2"/>
  <c r="N145" i="2"/>
  <c r="N184" i="2"/>
  <c r="Q184" i="2"/>
  <c r="Q182" i="2"/>
  <c r="N182" i="2"/>
  <c r="N310" i="2"/>
  <c r="N235" i="2"/>
  <c r="Q235" i="2"/>
  <c r="Q69" i="2"/>
  <c r="N69" i="2"/>
  <c r="N72" i="2"/>
  <c r="N105" i="2"/>
  <c r="Q21" i="2"/>
  <c r="N21" i="2"/>
  <c r="Q125" i="2"/>
  <c r="N125" i="2"/>
  <c r="N34" i="2"/>
  <c r="N196" i="2"/>
  <c r="N149" i="2"/>
  <c r="N168" i="2"/>
  <c r="Q168" i="2"/>
  <c r="N202" i="2"/>
  <c r="N274" i="2"/>
  <c r="Q222" i="2"/>
  <c r="N222" i="2"/>
  <c r="N200" i="2"/>
  <c r="Q200" i="2"/>
  <c r="N16" i="2"/>
  <c r="N40" i="2"/>
  <c r="Q29" i="2"/>
  <c r="N29" i="2"/>
  <c r="N65" i="2"/>
  <c r="N121" i="2"/>
  <c r="N155" i="2"/>
  <c r="N228" i="2"/>
  <c r="N218" i="2"/>
  <c r="Q214" i="2"/>
  <c r="N214" i="2"/>
  <c r="N18" i="2"/>
  <c r="N163" i="2"/>
  <c r="Q117" i="2"/>
  <c r="N117" i="2"/>
  <c r="N152" i="2"/>
  <c r="Q152" i="2"/>
  <c r="N186" i="2"/>
  <c r="N100" i="2"/>
  <c r="N220" i="2"/>
  <c r="N51" i="2"/>
  <c r="N230" i="2"/>
  <c r="N251" i="2"/>
  <c r="N289" i="2"/>
  <c r="Q198" i="2"/>
  <c r="N198" i="2"/>
  <c r="Q37" i="2"/>
  <c r="N37" i="2"/>
  <c r="Q243" i="2"/>
  <c r="N243" i="2"/>
  <c r="Q192" i="2"/>
  <c r="N192" i="2"/>
  <c r="N305" i="2"/>
  <c r="N158" i="2"/>
  <c r="Q61" i="2"/>
  <c r="N61" i="2"/>
  <c r="N176" i="2"/>
  <c r="Q176" i="2"/>
  <c r="Q166" i="2"/>
  <c r="N166" i="2"/>
  <c r="N252" i="2"/>
  <c r="N190" i="2"/>
  <c r="N206" i="2"/>
  <c r="N32" i="2"/>
  <c r="N50" i="2"/>
  <c r="N123" i="2"/>
  <c r="N27" i="2"/>
  <c r="N133" i="2"/>
  <c r="N187" i="2"/>
  <c r="Q160" i="2"/>
  <c r="N160" i="2"/>
  <c r="N194" i="2"/>
  <c r="N238" i="2"/>
  <c r="N223" i="2"/>
  <c r="N67" i="2"/>
  <c r="N267" i="2"/>
  <c r="N273" i="2"/>
  <c r="N278" i="2"/>
  <c r="N15" i="2"/>
  <c r="N12" i="2"/>
  <c r="N13" i="2"/>
  <c r="J12" i="2"/>
  <c r="J13" i="2"/>
  <c r="J11" i="2"/>
  <c r="F22" i="3"/>
  <c r="F21" i="3"/>
  <c r="E21" i="3"/>
  <c r="D21" i="3"/>
  <c r="F20" i="3"/>
  <c r="D20" i="3"/>
  <c r="E19" i="3"/>
  <c r="F19" i="3"/>
  <c r="F18" i="3"/>
  <c r="E18" i="3"/>
  <c r="D18" i="3"/>
  <c r="F17" i="3"/>
  <c r="F16" i="3"/>
  <c r="F15" i="3"/>
  <c r="E15" i="3"/>
  <c r="E14" i="3"/>
  <c r="F14" i="3"/>
  <c r="F13" i="3"/>
  <c r="E13" i="3"/>
  <c r="F12" i="3"/>
  <c r="E12" i="3"/>
  <c r="F11" i="3"/>
  <c r="E11" i="3"/>
  <c r="F10" i="3"/>
  <c r="E10" i="3"/>
  <c r="F9" i="3"/>
  <c r="F8" i="3"/>
  <c r="E8" i="3"/>
  <c r="D8" i="3"/>
  <c r="F7" i="3"/>
  <c r="E7" i="3"/>
  <c r="D7" i="3"/>
  <c r="E6" i="3"/>
  <c r="F6" i="3"/>
  <c r="M11" i="2" l="1"/>
  <c r="M9" i="2" s="1"/>
  <c r="G8" i="2"/>
  <c r="O11" i="2"/>
  <c r="E20" i="3"/>
  <c r="D22" i="3"/>
  <c r="D6" i="3"/>
  <c r="E9" i="3"/>
  <c r="E22" i="3"/>
  <c r="N11" i="2" l="1"/>
  <c r="Q11" i="2"/>
  <c r="I6" i="2"/>
  <c r="I5" i="2"/>
  <c r="I7" i="2"/>
</calcChain>
</file>

<file path=xl/sharedStrings.xml><?xml version="1.0" encoding="utf-8"?>
<sst xmlns="http://schemas.openxmlformats.org/spreadsheetml/2006/main" count="1111" uniqueCount="333">
  <si>
    <t>ОПШТИНА/ГРАД/ГРАДСКА ОПШТИНА</t>
  </si>
  <si>
    <t>ИЗНОС УЧЕШЋА ЈЛС</t>
  </si>
  <si>
    <t>ИЗНОС УЧЕШЋА МРЕ</t>
  </si>
  <si>
    <t>Бр. Уговора</t>
  </si>
  <si>
    <t>Назив привредног субјекта</t>
  </si>
  <si>
    <t>Име и презиме крајњег корисника</t>
  </si>
  <si>
    <t>Р. Бр.</t>
  </si>
  <si>
    <t>Број предрачуна/рачуна</t>
  </si>
  <si>
    <t>БРОЈ УГОВОРА СА МИНИСТАРСТВОМ РУДАРСТВА И ЕНЕРГЕТИКЕ</t>
  </si>
  <si>
    <t>ИЗНОС У РСД</t>
  </si>
  <si>
    <t>ИЗНОС У %</t>
  </si>
  <si>
    <t>ПРЕГЛЕД ТРОЈНИХ УГОВОРА</t>
  </si>
  <si>
    <t>ИЗАБРАНЕ МЕРЕ</t>
  </si>
  <si>
    <t>Пакет</t>
  </si>
  <si>
    <t>Изолација фасаде</t>
  </si>
  <si>
    <t>Изолација крова</t>
  </si>
  <si>
    <t>УКУПАН ИЗНОС СУБВЕНЦИЈЕ</t>
  </si>
  <si>
    <t>Максимални износ учешћа у РСД</t>
  </si>
  <si>
    <t>куће</t>
  </si>
  <si>
    <t>Замена прозора</t>
  </si>
  <si>
    <t>Замена пећи котлом на гас</t>
  </si>
  <si>
    <t>Замена пећи котлом на пелет</t>
  </si>
  <si>
    <t>Уградња топлотне пумпе ваздух-ваздух</t>
  </si>
  <si>
    <t>Уградња топлотне пумпе ваздух-вод</t>
  </si>
  <si>
    <t>Уградња топлотне пумпе вода-вода</t>
  </si>
  <si>
    <t>Уградња топлотне пумпе земља-вода</t>
  </si>
  <si>
    <t>Замена или уградња нове инсталација</t>
  </si>
  <si>
    <t>Уградња соларних колектора за ПТВ</t>
  </si>
  <si>
    <t>Уградња соларних панела за ел.енергију</t>
  </si>
  <si>
    <t>Пројекат архитектуре/грађевине</t>
  </si>
  <si>
    <t>Пројекат машинства</t>
  </si>
  <si>
    <t>Елаборат енергетске ефикасности</t>
  </si>
  <si>
    <t>Технички опис и попис радова</t>
  </si>
  <si>
    <t>Енергетски пасош</t>
  </si>
  <si>
    <t>станови</t>
  </si>
  <si>
    <t>кућа</t>
  </si>
  <si>
    <t>стан</t>
  </si>
  <si>
    <t>Скраћени опис</t>
  </si>
  <si>
    <t>Учешће грађана</t>
  </si>
  <si>
    <t>Грешка</t>
  </si>
  <si>
    <t>Износ укупне субвенције</t>
  </si>
  <si>
    <t>Проценат учешћа субвенције</t>
  </si>
  <si>
    <t>Проценат учешћа грађана</t>
  </si>
  <si>
    <t>Датум уплате грађана и број извода</t>
  </si>
  <si>
    <t>Кућа/
стан</t>
  </si>
  <si>
    <t>УКУНО</t>
  </si>
  <si>
    <t>ИНВЕСТИЦИЈА</t>
  </si>
  <si>
    <t>СУБВЕНЦИЈА</t>
  </si>
  <si>
    <t>УЧЕШЋЕ</t>
  </si>
  <si>
    <t>ГРАЂАНА</t>
  </si>
  <si>
    <t>Датум</t>
  </si>
  <si>
    <t>ПРЕОСТАЛА СРЕДСТВА:</t>
  </si>
  <si>
    <t>Уградња топлотне пумпе ваздух-вода</t>
  </si>
  <si>
    <t>1)</t>
  </si>
  <si>
    <t>2)</t>
  </si>
  <si>
    <t>3)</t>
  </si>
  <si>
    <t>4)</t>
  </si>
  <si>
    <t>5)</t>
  </si>
  <si>
    <t>7)</t>
  </si>
  <si>
    <t>9)</t>
  </si>
  <si>
    <t>8)</t>
  </si>
  <si>
    <t>Предрачунска
вредност
реализације
мере</t>
  </si>
  <si>
    <t>недоступно у изабраном пакету</t>
  </si>
  <si>
    <t>Ова мера се може применити само заједно са неком од појединачних мера 4) или 5) или 6) или пакета који садржи наведене мере. Мера ће се суфинансирати са уделом до 50% бесповратних средстава, ако се примењује са неком од наведених појединачних мера или одговарајућим уделом у случају примене основног, стандардног или напредног пакета</t>
  </si>
  <si>
    <t>Ова мера се може применити само заједно са неком од појединачних мера 1)-6) или тачком 8) и у оквиру пакета мера, ако је у складу са Прилогом 2 неопходна израда техничке документације ради издавања акта којим се одобрава извођење радова. Мера ће се суфинансирати са уделом до 50% бесповратних средстава, ако се примењује са неком од наведених појединачних мера или одговарајућим уделом у случају примене основног, стандардног или напредног пакета.</t>
  </si>
  <si>
    <t>Табеларни преглед максималних износа бесповратних средстава по мерама енергетске санације у зависности од тога да ли се мера примењује појединачно или као део пакета мера:</t>
  </si>
  <si>
    <t>МЕРА ЕНЕРГЕТСКЕ САНАЦИЈЕ</t>
  </si>
  <si>
    <t>МАКСИМАЛНИ ИЗНОС БЕСПОВРАТНИХ СРЕДСТАВА</t>
  </si>
  <si>
    <t>НАПОМЕНА</t>
  </si>
  <si>
    <t>Појединачна
мера</t>
  </si>
  <si>
    <t>Основни
пакет</t>
  </si>
  <si>
    <t>Стандардни
пакет</t>
  </si>
  <si>
    <t>Напредни
пакет</t>
  </si>
  <si>
    <t>Списак мера енергетске санације:</t>
  </si>
  <si>
    <t>6а)</t>
  </si>
  <si>
    <t>6б)</t>
  </si>
  <si>
    <t>6в)</t>
  </si>
  <si>
    <t>6г)</t>
  </si>
  <si>
    <t>6д)</t>
  </si>
  <si>
    <t>10а)</t>
  </si>
  <si>
    <t>10б)</t>
  </si>
  <si>
    <t>10в)</t>
  </si>
  <si>
    <t>10г)</t>
  </si>
  <si>
    <t>10д)</t>
  </si>
  <si>
    <t>Избор кућа или стан:</t>
  </si>
  <si>
    <t>Избор удела субвенције:</t>
  </si>
  <si>
    <t>ВРЕДНОСТ
ИНВЕСТИЦИЈЕ</t>
  </si>
  <si>
    <t>Појединачна мера</t>
  </si>
  <si>
    <t>Основни пакет</t>
  </si>
  <si>
    <t>Стандардни пакет</t>
  </si>
  <si>
    <t>Напредни пакет</t>
  </si>
  <si>
    <t xml:space="preserve">Мирјана Ћоровић </t>
  </si>
  <si>
    <t xml:space="preserve">Милош Лазаревић </t>
  </si>
  <si>
    <t>Sunce Marinkovic</t>
  </si>
  <si>
    <t xml:space="preserve">Мирославка Милутиновић </t>
  </si>
  <si>
    <t xml:space="preserve">Милосав Пантић </t>
  </si>
  <si>
    <t>Vodomont</t>
  </si>
  <si>
    <t>Maра Јовановић</t>
  </si>
  <si>
    <t>401-420/23</t>
  </si>
  <si>
    <t>401-435/23</t>
  </si>
  <si>
    <t>10.11.2023.</t>
  </si>
  <si>
    <t>401-436/23</t>
  </si>
  <si>
    <t>401-437/23</t>
  </si>
  <si>
    <t>401-423/23</t>
  </si>
  <si>
    <t>401-425/23</t>
  </si>
  <si>
    <t>401-424/23</t>
  </si>
  <si>
    <t xml:space="preserve">Ратко Манојловић </t>
  </si>
  <si>
    <t>401-427/23</t>
  </si>
  <si>
    <t>Симић Мирослав</t>
  </si>
  <si>
    <t xml:space="preserve">Душан Живановић </t>
  </si>
  <si>
    <t>401-430/23</t>
  </si>
  <si>
    <t xml:space="preserve">Јевтић Ђорђе </t>
  </si>
  <si>
    <t>401-431/23</t>
  </si>
  <si>
    <t xml:space="preserve">Душица Илић Недић </t>
  </si>
  <si>
    <t>401-432/23</t>
  </si>
  <si>
    <t>Општина Топола</t>
  </si>
  <si>
    <t>Кукањац Мирјана</t>
  </si>
  <si>
    <t>Горан Адамовић</t>
  </si>
  <si>
    <t>Момент</t>
  </si>
  <si>
    <t>Смиљана Радовановић</t>
  </si>
  <si>
    <t xml:space="preserve">Милованчевић Здравко </t>
  </si>
  <si>
    <t>Звезда</t>
  </si>
  <si>
    <t>401-438/23</t>
  </si>
  <si>
    <t>401-439/23</t>
  </si>
  <si>
    <t xml:space="preserve">Радовановић Ивица </t>
  </si>
  <si>
    <t>Глишић</t>
  </si>
  <si>
    <t xml:space="preserve">Катарина Милошевић </t>
  </si>
  <si>
    <t>Energynet</t>
  </si>
  <si>
    <t>401-441/23</t>
  </si>
  <si>
    <t>401-440/23</t>
  </si>
  <si>
    <t>401-442/23</t>
  </si>
  <si>
    <t>Невенка Ферлуга</t>
  </si>
  <si>
    <t xml:space="preserve">Гавриловић Зоран </t>
  </si>
  <si>
    <t>401-443/23</t>
  </si>
  <si>
    <t>Миланка Божовић</t>
  </si>
  <si>
    <t>401-446/23</t>
  </si>
  <si>
    <t xml:space="preserve">Јасминка Спасић </t>
  </si>
  <si>
    <t>401-456/23</t>
  </si>
  <si>
    <t>401-452/23</t>
  </si>
  <si>
    <t xml:space="preserve">Марковић Вера </t>
  </si>
  <si>
    <t>МОмент</t>
  </si>
  <si>
    <t xml:space="preserve">Милентије Симић  </t>
  </si>
  <si>
    <t>401-459/23</t>
  </si>
  <si>
    <t xml:space="preserve">Ратковић Драгован </t>
  </si>
  <si>
    <t>401-460/23</t>
  </si>
  <si>
    <t xml:space="preserve">Зоран Пантић </t>
  </si>
  <si>
    <t>401-461/23</t>
  </si>
  <si>
    <t>401-462/23</t>
  </si>
  <si>
    <t xml:space="preserve">Мирко Максимовић </t>
  </si>
  <si>
    <t>401-463/23</t>
  </si>
  <si>
    <t xml:space="preserve">Олга Ристић </t>
  </si>
  <si>
    <t>401-464/23</t>
  </si>
  <si>
    <t>401-465/23</t>
  </si>
  <si>
    <t xml:space="preserve">Иванка Миљковић </t>
  </si>
  <si>
    <t>401-467/23</t>
  </si>
  <si>
    <t>401-466/23</t>
  </si>
  <si>
    <t xml:space="preserve">Иван Вучићевић </t>
  </si>
  <si>
    <t xml:space="preserve">Матић Дијана </t>
  </si>
  <si>
    <t>Занатско зидарска радња Глишић Мијомир,Божурња</t>
  </si>
  <si>
    <t xml:space="preserve">Саша Томић </t>
  </si>
  <si>
    <t>Macura Mont</t>
  </si>
  <si>
    <t>Moment</t>
  </si>
  <si>
    <t>MOment</t>
  </si>
  <si>
    <t xml:space="preserve">Обрадовић Илија </t>
  </si>
  <si>
    <t>401-448/23</t>
  </si>
  <si>
    <t xml:space="preserve">Јовановић Негосав </t>
  </si>
  <si>
    <t xml:space="preserve">Благојевић Миомир </t>
  </si>
  <si>
    <t>401-449/23</t>
  </si>
  <si>
    <t xml:space="preserve">Благојевић Александар </t>
  </si>
  <si>
    <t>401-450/23</t>
  </si>
  <si>
    <t xml:space="preserve">Милан Богдановић </t>
  </si>
  <si>
    <t>Stan Plast</t>
  </si>
  <si>
    <t xml:space="preserve">П-Т2-8/2023 </t>
  </si>
  <si>
    <t xml:space="preserve">Лазар Марковић </t>
  </si>
  <si>
    <t>401-453/23</t>
  </si>
  <si>
    <t xml:space="preserve">Малиша Драгићевић  </t>
  </si>
  <si>
    <t xml:space="preserve">Драган Ђоковић </t>
  </si>
  <si>
    <t>401-454/23</t>
  </si>
  <si>
    <t xml:space="preserve">Милошевић Видосава </t>
  </si>
  <si>
    <t xml:space="preserve">Марјановић Драган </t>
  </si>
  <si>
    <t>401-455/23</t>
  </si>
  <si>
    <t xml:space="preserve">Владан Павлићевић </t>
  </si>
  <si>
    <t xml:space="preserve">Гајић Драган </t>
  </si>
  <si>
    <t xml:space="preserve">Гајић Владан </t>
  </si>
  <si>
    <t xml:space="preserve">Гајић Слађана </t>
  </si>
  <si>
    <t xml:space="preserve">Илић Весна </t>
  </si>
  <si>
    <t xml:space="preserve">Бојан Миловановић </t>
  </si>
  <si>
    <t xml:space="preserve">Драгослав Стојадиновић </t>
  </si>
  <si>
    <t xml:space="preserve">Станица Благојевић Плавшић </t>
  </si>
  <si>
    <t xml:space="preserve">Верица Перић </t>
  </si>
  <si>
    <t xml:space="preserve">Милан Петровић </t>
  </si>
  <si>
    <t xml:space="preserve">Данијела Славковић </t>
  </si>
  <si>
    <t xml:space="preserve">Данијела Пантић </t>
  </si>
  <si>
    <t xml:space="preserve">Ђурђевић Мира </t>
  </si>
  <si>
    <t xml:space="preserve">Мирјана Јаковљевић </t>
  </si>
  <si>
    <t xml:space="preserve">Предраг Радоњић </t>
  </si>
  <si>
    <t xml:space="preserve">Драшко Новаковић </t>
  </si>
  <si>
    <t xml:space="preserve">Белоица Небојша </t>
  </si>
  <si>
    <t xml:space="preserve">Панић Радован </t>
  </si>
  <si>
    <t xml:space="preserve">Бараћ Зоран </t>
  </si>
  <si>
    <t xml:space="preserve">Соња Рајић </t>
  </si>
  <si>
    <t>401-468/23</t>
  </si>
  <si>
    <t>401-469/23</t>
  </si>
  <si>
    <t>401-470/23</t>
  </si>
  <si>
    <t>401-471/23</t>
  </si>
  <si>
    <t>401-472/23</t>
  </si>
  <si>
    <t>401-473/23</t>
  </si>
  <si>
    <t>401-474/23</t>
  </si>
  <si>
    <t>401-476/23</t>
  </si>
  <si>
    <t>401-477/23</t>
  </si>
  <si>
    <t>401-478/23</t>
  </si>
  <si>
    <t>401-481/23</t>
  </si>
  <si>
    <t>401-483/23</t>
  </si>
  <si>
    <t>401-484/23</t>
  </si>
  <si>
    <t>401-485/23</t>
  </si>
  <si>
    <t>401-487/23</t>
  </si>
  <si>
    <t>401-489/23</t>
  </si>
  <si>
    <t>401-488/23</t>
  </si>
  <si>
    <t>401-490/23</t>
  </si>
  <si>
    <t>401-491/23</t>
  </si>
  <si>
    <t>401-492/23</t>
  </si>
  <si>
    <t>401-493/23</t>
  </si>
  <si>
    <t>401-499/23</t>
  </si>
  <si>
    <t>Занатско зидарска радња Глишић Мијомир,Божурњ</t>
  </si>
  <si>
    <t>Hram 032</t>
  </si>
  <si>
    <t>Водомонт</t>
  </si>
  <si>
    <t>Terza Grejanje</t>
  </si>
  <si>
    <t>97 V3-23348</t>
  </si>
  <si>
    <t>Zvezda</t>
  </si>
  <si>
    <t xml:space="preserve">Срето Арежина </t>
  </si>
  <si>
    <t>IPJA 23-03161</t>
  </si>
  <si>
    <t>Р-Т1-20/23</t>
  </si>
  <si>
    <t xml:space="preserve">П-Т1-22/2023 </t>
  </si>
  <si>
    <t xml:space="preserve">П-Т1-13/2023 </t>
  </si>
  <si>
    <t>П-Т1-28-2023</t>
  </si>
  <si>
    <t>02/03102023</t>
  </si>
  <si>
    <t>П-Т1-54/2023</t>
  </si>
  <si>
    <t>П-Т1-30/2023</t>
  </si>
  <si>
    <t>П-Т1-31/2023</t>
  </si>
  <si>
    <t>П-Т1-39/2023</t>
  </si>
  <si>
    <t>П-Т1-17/2023</t>
  </si>
  <si>
    <t>27.09.23.</t>
  </si>
  <si>
    <t>97-П3-23070</t>
  </si>
  <si>
    <t>01/03102023</t>
  </si>
  <si>
    <t>97-В3-22475</t>
  </si>
  <si>
    <t>97 П3-21760</t>
  </si>
  <si>
    <t>6114-300011</t>
  </si>
  <si>
    <t>6114-300010</t>
  </si>
  <si>
    <t>IPjA23-02993</t>
  </si>
  <si>
    <t>IPJA23-02992</t>
  </si>
  <si>
    <t>IPJA23-02998</t>
  </si>
  <si>
    <t>IPJA23-02997</t>
  </si>
  <si>
    <t>П-Т1-1/2023</t>
  </si>
  <si>
    <t>П-Т2-12/2023</t>
  </si>
  <si>
    <t>П-Т1-44/2023</t>
  </si>
  <si>
    <t>П-Т2-33/2023</t>
  </si>
  <si>
    <t>П-Т1-9/2023</t>
  </si>
  <si>
    <t>П-Т1-72/2023</t>
  </si>
  <si>
    <t>П-Т1-32/2023</t>
  </si>
  <si>
    <t>П-Т1-19/2023</t>
  </si>
  <si>
    <t>П-Т1-26/23</t>
  </si>
  <si>
    <t>П-Т1-25/2023</t>
  </si>
  <si>
    <t>П-Т1-5-2023</t>
  </si>
  <si>
    <t>ПФМ 0062</t>
  </si>
  <si>
    <t xml:space="preserve">P3-21294 </t>
  </si>
  <si>
    <t>6114-300006</t>
  </si>
  <si>
    <t>6114-300007</t>
  </si>
  <si>
    <t>ИПЈА 23-03001</t>
  </si>
  <si>
    <t>ИПЈА 23-03002</t>
  </si>
  <si>
    <t>П-Т1-18/2023</t>
  </si>
  <si>
    <t>П-Т1-42/2023</t>
  </si>
  <si>
    <t>ИПЈА23-03004</t>
  </si>
  <si>
    <t>ИПЈА23-03003</t>
  </si>
  <si>
    <t>П-Т2-1/2023</t>
  </si>
  <si>
    <t>401-00-986/16/2023-06  ОД 20.07.2023</t>
  </si>
  <si>
    <t>401-429/23</t>
  </si>
  <si>
    <t>Слободан Глигоријевић</t>
  </si>
  <si>
    <t>401-500/23</t>
  </si>
  <si>
    <t>Mарија Сремчевић</t>
  </si>
  <si>
    <t>Миодраг Ивановић</t>
  </si>
  <si>
    <t>401-501/23</t>
  </si>
  <si>
    <t>401-502/23</t>
  </si>
  <si>
    <t xml:space="preserve">Вера Кузмић </t>
  </si>
  <si>
    <t>97 П3-23327</t>
  </si>
  <si>
    <t xml:space="preserve">IPJA23-02873 </t>
  </si>
  <si>
    <t xml:space="preserve">П-T1-15/2023 </t>
  </si>
  <si>
    <t>002 од 29.09.23</t>
  </si>
  <si>
    <t>682-Т13-7/2023</t>
  </si>
  <si>
    <t>682-Т13-4/2023</t>
  </si>
  <si>
    <t>686-Т4-4/2023</t>
  </si>
  <si>
    <t>675-T17-4/2023</t>
  </si>
  <si>
    <t>680-Т5-4/2023</t>
  </si>
  <si>
    <t>680-Т5-7/2023</t>
  </si>
  <si>
    <t>678-Т11-4/2023</t>
  </si>
  <si>
    <t>678-Т11-7/2023</t>
  </si>
  <si>
    <t>681-Т15-4/2023</t>
  </si>
  <si>
    <t>681-Т15-7/2023</t>
  </si>
  <si>
    <t>694-Т24-4/2023</t>
  </si>
  <si>
    <t>694-Т24-7/2023</t>
  </si>
  <si>
    <t>674-Т7-4/2023</t>
  </si>
  <si>
    <t>674-Т7-7/2023</t>
  </si>
  <si>
    <t>671-Т12-4/2023</t>
  </si>
  <si>
    <t>671-Т12-7/2023</t>
  </si>
  <si>
    <t>009  од 03.10.2023</t>
  </si>
  <si>
    <t>009/1  од 03.10.2023</t>
  </si>
  <si>
    <t>010 од 03.10.2023</t>
  </si>
  <si>
    <t>001 од 11.10.2023</t>
  </si>
  <si>
    <t>007 од 02.10.2023</t>
  </si>
  <si>
    <t>003 од 02.10.2023</t>
  </si>
  <si>
    <t>012 од 04.10.2023</t>
  </si>
  <si>
    <t>401-447/23-01</t>
  </si>
  <si>
    <t>401-447/23-02</t>
  </si>
  <si>
    <t>666-Т1-4/2023</t>
  </si>
  <si>
    <t>666-Т1-7/2023</t>
  </si>
  <si>
    <t xml:space="preserve">П-T1-37/2023 </t>
  </si>
  <si>
    <t>683-T18-4/23</t>
  </si>
  <si>
    <t xml:space="preserve">302-Т10-4/2023 </t>
  </si>
  <si>
    <t>302-Т10-7/2023</t>
  </si>
  <si>
    <t>PFM0091 od 20.10.23</t>
  </si>
  <si>
    <t>683-T18-7/23</t>
  </si>
  <si>
    <t>401-451/23-01</t>
  </si>
  <si>
    <t>401-451/23-02</t>
  </si>
  <si>
    <t>401-480/23-01</t>
  </si>
  <si>
    <t>401-480/23-02</t>
  </si>
  <si>
    <t>IPJA 23-03162</t>
  </si>
  <si>
    <t>Тошић Милена</t>
  </si>
  <si>
    <t>401-494/23</t>
  </si>
  <si>
    <t>П-Т2-26-2023</t>
  </si>
  <si>
    <t xml:space="preserve">П-T2-15/2023 </t>
  </si>
  <si>
    <t>П-Т1-38/2023</t>
  </si>
  <si>
    <t>П-Т2-6/2024</t>
  </si>
  <si>
    <t>П-Т2-6/2023</t>
  </si>
  <si>
    <t xml:space="preserve">П-T2-8/2023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</si>
</sst>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name val="Times New Roman"/>
      <family val="1"/>
    </font>
    <font>
      <sz val="11"/>
      <color theme="1"/>
      <name val="Calibri"/>
      <family val="2"/>
      <charset val="238"/>
      <scheme val="minor"/>
    </font>
    <font>
      <b/>
      <sz val="18"/>
      <color theme="1"/>
      <name val="Calibri"/>
      <family val="2"/>
      <scheme val="minor"/>
    </font>
    <font>
      <sz val="11"/>
      <color rgb="FFFF0000"/>
      <name val="Calibri"/>
      <family val="2"/>
      <charset val="238"/>
      <scheme val="minor"/>
    </font>
    <font>
      <sz val="11"/>
      <color theme="1"/>
      <name val="Calibri"/>
      <family val="2"/>
    </font>
    <font>
      <b/>
      <sz val="12"/>
      <color theme="4"/>
      <name val="Calibri"/>
      <family val="2"/>
      <scheme val="minor"/>
    </font>
    <font>
      <b/>
      <sz val="11"/>
      <color theme="4"/>
      <name val="Calibri"/>
      <family val="2"/>
      <scheme val="minor"/>
    </font>
    <font>
      <b/>
      <sz val="11"/>
      <color rgb="FFFF0000"/>
      <name val="Calibri"/>
      <family val="2"/>
      <scheme val="minor"/>
    </font>
    <font>
      <b/>
      <sz val="16"/>
      <color rgb="FFFF0000"/>
      <name val="Calibri"/>
      <family val="2"/>
      <scheme val="minor"/>
    </font>
    <font>
      <i/>
      <sz val="11"/>
      <color rgb="FF000000"/>
      <name val="Calibri"/>
      <family val="2"/>
      <scheme val="minor"/>
    </font>
    <font>
      <sz val="8"/>
      <name val="Calibri"/>
      <family val="2"/>
      <scheme val="minor"/>
    </font>
    <font>
      <sz val="11"/>
      <color rgb="FF000000"/>
      <name val="Calibri"/>
      <family val="2"/>
      <scheme val="minor"/>
    </font>
    <font>
      <sz val="12"/>
      <color theme="1"/>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99"/>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thin">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hair">
        <color indexed="64"/>
      </left>
      <right/>
      <top style="medium">
        <color indexed="64"/>
      </top>
      <bottom/>
      <diagonal/>
    </border>
    <border>
      <left/>
      <right/>
      <top style="medium">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diagonal/>
    </border>
    <border>
      <left style="medium">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3" fillId="0" borderId="0"/>
  </cellStyleXfs>
  <cellXfs count="112">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0" fillId="0" borderId="2" xfId="0" applyBorder="1"/>
    <xf numFmtId="0" fontId="0" fillId="0" borderId="3" xfId="0" applyBorder="1"/>
    <xf numFmtId="0" fontId="1" fillId="0" borderId="0" xfId="0" applyFont="1"/>
    <xf numFmtId="10" fontId="0" fillId="0" borderId="3" xfId="0" applyNumberFormat="1" applyBorder="1"/>
    <xf numFmtId="10" fontId="1" fillId="0" borderId="1" xfId="0" applyNumberFormat="1" applyFont="1" applyBorder="1"/>
    <xf numFmtId="0" fontId="2" fillId="0" borderId="1" xfId="0" applyFont="1" applyBorder="1" applyAlignment="1">
      <alignment horizontal="justify" vertical="center" wrapText="1"/>
    </xf>
    <xf numFmtId="4" fontId="1" fillId="0" borderId="0" xfId="0" applyNumberFormat="1" applyFont="1"/>
    <xf numFmtId="0" fontId="3" fillId="0" borderId="0" xfId="1"/>
    <xf numFmtId="0" fontId="4" fillId="0" borderId="0" xfId="1" applyFont="1"/>
    <xf numFmtId="0" fontId="3" fillId="0" borderId="1" xfId="1" applyBorder="1"/>
    <xf numFmtId="3" fontId="3" fillId="0" borderId="15" xfId="1" applyNumberFormat="1" applyBorder="1" applyAlignment="1">
      <alignment horizontal="center" vertical="center"/>
    </xf>
    <xf numFmtId="0" fontId="3" fillId="0" borderId="14" xfId="1" applyBorder="1" applyAlignment="1">
      <alignment horizontal="left" vertical="center" wrapText="1"/>
    </xf>
    <xf numFmtId="3" fontId="3" fillId="0" borderId="16" xfId="1" applyNumberFormat="1" applyBorder="1" applyAlignment="1">
      <alignment horizontal="center" vertical="center"/>
    </xf>
    <xf numFmtId="3" fontId="3" fillId="0" borderId="13" xfId="1" applyNumberFormat="1" applyBorder="1" applyAlignment="1">
      <alignment horizontal="center" vertical="center"/>
    </xf>
    <xf numFmtId="0" fontId="3" fillId="0" borderId="18" xfId="1" applyBorder="1" applyAlignment="1">
      <alignment horizontal="left" vertical="center" wrapText="1"/>
    </xf>
    <xf numFmtId="3" fontId="3" fillId="0" borderId="20" xfId="1" applyNumberFormat="1" applyBorder="1" applyAlignment="1">
      <alignment horizontal="center" vertical="center"/>
    </xf>
    <xf numFmtId="0" fontId="3" fillId="0" borderId="18" xfId="1" applyBorder="1" applyAlignment="1">
      <alignment vertical="center" wrapText="1"/>
    </xf>
    <xf numFmtId="0" fontId="3" fillId="0" borderId="10" xfId="1" applyBorder="1" applyAlignment="1">
      <alignment horizontal="left" vertical="center" wrapText="1"/>
    </xf>
    <xf numFmtId="10" fontId="0" fillId="0" borderId="0" xfId="0" applyNumberFormat="1"/>
    <xf numFmtId="10" fontId="1" fillId="0" borderId="0" xfId="0" applyNumberFormat="1" applyFont="1"/>
    <xf numFmtId="0" fontId="6" fillId="0" borderId="0" xfId="0" applyFont="1"/>
    <xf numFmtId="4" fontId="0" fillId="0" borderId="0" xfId="0" applyNumberFormat="1"/>
    <xf numFmtId="9" fontId="2" fillId="0" borderId="1" xfId="0" applyNumberFormat="1" applyFont="1" applyBorder="1" applyAlignment="1">
      <alignment horizontal="center" vertical="center" wrapText="1"/>
    </xf>
    <xf numFmtId="9" fontId="0" fillId="0" borderId="0" xfId="0" applyNumberFormat="1"/>
    <xf numFmtId="9" fontId="1" fillId="0" borderId="0" xfId="0" applyNumberFormat="1" applyFont="1"/>
    <xf numFmtId="4" fontId="0" fillId="0" borderId="1" xfId="0" applyNumberFormat="1" applyBorder="1" applyAlignment="1">
      <alignment wrapText="1"/>
    </xf>
    <xf numFmtId="10" fontId="0" fillId="0" borderId="1" xfId="0" applyNumberFormat="1" applyBorder="1"/>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2" borderId="4" xfId="0" applyFill="1" applyBorder="1"/>
    <xf numFmtId="0" fontId="0" fillId="2" borderId="4" xfId="0" applyFill="1" applyBorder="1" applyAlignment="1">
      <alignment wrapText="1"/>
    </xf>
    <xf numFmtId="4" fontId="0" fillId="2" borderId="4" xfId="0" applyNumberFormat="1" applyFill="1" applyBorder="1"/>
    <xf numFmtId="0" fontId="2" fillId="2" borderId="4" xfId="0" applyFont="1" applyFill="1" applyBorder="1" applyAlignment="1">
      <alignment horizontal="justify" vertical="center" wrapText="1"/>
    </xf>
    <xf numFmtId="4" fontId="0" fillId="2" borderId="4" xfId="0" applyNumberFormat="1" applyFill="1" applyBorder="1" applyAlignment="1">
      <alignment wrapText="1"/>
    </xf>
    <xf numFmtId="10" fontId="0" fillId="2" borderId="4" xfId="0" applyNumberFormat="1" applyFill="1" applyBorder="1"/>
    <xf numFmtId="0" fontId="0" fillId="2" borderId="1" xfId="0" applyFill="1" applyBorder="1"/>
    <xf numFmtId="0" fontId="0" fillId="2" borderId="1" xfId="0" applyFill="1" applyBorder="1" applyAlignment="1">
      <alignment wrapText="1"/>
    </xf>
    <xf numFmtId="0" fontId="2" fillId="2" borderId="1" xfId="0" applyFont="1" applyFill="1" applyBorder="1" applyAlignment="1">
      <alignment horizontal="justify" vertical="center" wrapText="1"/>
    </xf>
    <xf numFmtId="4" fontId="0" fillId="2" borderId="1" xfId="0" applyNumberFormat="1" applyFill="1" applyBorder="1" applyAlignment="1">
      <alignment wrapText="1"/>
    </xf>
    <xf numFmtId="10" fontId="0" fillId="2" borderId="1" xfId="0" applyNumberFormat="1" applyFill="1" applyBorder="1"/>
    <xf numFmtId="0" fontId="1" fillId="0" borderId="22" xfId="0" applyFont="1" applyBorder="1" applyAlignment="1">
      <alignment horizontal="center" vertical="center" wrapText="1"/>
    </xf>
    <xf numFmtId="0" fontId="0" fillId="4" borderId="4" xfId="0" applyFill="1" applyBorder="1" applyAlignment="1" applyProtection="1">
      <alignment horizontal="center"/>
      <protection locked="0"/>
    </xf>
    <xf numFmtId="0" fontId="8" fillId="5" borderId="27" xfId="0" applyFont="1" applyFill="1" applyBorder="1" applyAlignment="1">
      <alignment horizontal="center"/>
    </xf>
    <xf numFmtId="0" fontId="8" fillId="5" borderId="28" xfId="0" applyFont="1" applyFill="1" applyBorder="1" applyAlignment="1">
      <alignment horizontal="center"/>
    </xf>
    <xf numFmtId="4" fontId="7" fillId="5" borderId="26" xfId="0" applyNumberFormat="1" applyFont="1" applyFill="1" applyBorder="1" applyAlignment="1">
      <alignment horizontal="center"/>
    </xf>
    <xf numFmtId="0" fontId="3" fillId="0" borderId="11" xfId="1" applyBorder="1" applyAlignment="1">
      <alignment horizontal="center" vertical="center"/>
    </xf>
    <xf numFmtId="0" fontId="9" fillId="0" borderId="7" xfId="0" applyFont="1" applyBorder="1"/>
    <xf numFmtId="0" fontId="9" fillId="0" borderId="8" xfId="0" applyFont="1" applyBorder="1"/>
    <xf numFmtId="4" fontId="9" fillId="0" borderId="9" xfId="0" applyNumberFormat="1" applyFont="1" applyBorder="1"/>
    <xf numFmtId="16" fontId="0" fillId="4" borderId="4" xfId="0" applyNumberFormat="1" applyFill="1" applyBorder="1" applyProtection="1">
      <protection locked="0"/>
    </xf>
    <xf numFmtId="0" fontId="0" fillId="4" borderId="4" xfId="0" applyFill="1" applyBorder="1" applyAlignment="1" applyProtection="1">
      <alignment wrapText="1"/>
      <protection locked="0"/>
    </xf>
    <xf numFmtId="0" fontId="0" fillId="3" borderId="1" xfId="0" applyFill="1" applyBorder="1" applyProtection="1">
      <protection locked="0"/>
    </xf>
    <xf numFmtId="0" fontId="0" fillId="3" borderId="1" xfId="0" applyFill="1" applyBorder="1" applyAlignment="1" applyProtection="1">
      <alignment wrapText="1"/>
      <protection locked="0"/>
    </xf>
    <xf numFmtId="0" fontId="0" fillId="3" borderId="1" xfId="0" applyFill="1" applyBorder="1" applyAlignment="1" applyProtection="1">
      <alignment horizontal="center" wrapText="1"/>
      <protection locked="0"/>
    </xf>
    <xf numFmtId="0" fontId="0" fillId="4" borderId="1" xfId="0" applyFill="1" applyBorder="1" applyProtection="1">
      <protection locked="0"/>
    </xf>
    <xf numFmtId="0" fontId="0" fillId="4" borderId="1" xfId="0" applyFill="1" applyBorder="1" applyAlignment="1" applyProtection="1">
      <alignment wrapText="1"/>
      <protection locked="0"/>
    </xf>
    <xf numFmtId="0" fontId="0" fillId="4" borderId="1" xfId="0" applyFill="1" applyBorder="1" applyAlignment="1" applyProtection="1">
      <alignment horizontal="center" wrapText="1"/>
      <protection locked="0"/>
    </xf>
    <xf numFmtId="0" fontId="0" fillId="3" borderId="2" xfId="0" applyFill="1" applyBorder="1" applyProtection="1">
      <protection locked="0"/>
    </xf>
    <xf numFmtId="4" fontId="0" fillId="3" borderId="2" xfId="0" applyNumberFormat="1" applyFill="1" applyBorder="1" applyProtection="1">
      <protection locked="0"/>
    </xf>
    <xf numFmtId="4" fontId="0" fillId="3" borderId="3" xfId="0" applyNumberFormat="1" applyFill="1" applyBorder="1" applyProtection="1">
      <protection locked="0"/>
    </xf>
    <xf numFmtId="4" fontId="1" fillId="3" borderId="0" xfId="0" applyNumberFormat="1" applyFont="1" applyFill="1" applyProtection="1">
      <protection locked="0"/>
    </xf>
    <xf numFmtId="4" fontId="0" fillId="4" borderId="4" xfId="0" applyNumberFormat="1" applyFill="1" applyBorder="1" applyProtection="1">
      <protection locked="0"/>
    </xf>
    <xf numFmtId="4" fontId="0" fillId="3" borderId="1" xfId="0" applyNumberFormat="1" applyFill="1" applyBorder="1" applyProtection="1">
      <protection locked="0"/>
    </xf>
    <xf numFmtId="4" fontId="0" fillId="4" borderId="1" xfId="0" applyNumberFormat="1" applyFill="1" applyBorder="1" applyProtection="1">
      <protection locked="0"/>
    </xf>
    <xf numFmtId="0" fontId="0" fillId="4" borderId="4" xfId="0" applyFill="1" applyBorder="1" applyProtection="1">
      <protection locked="0"/>
    </xf>
    <xf numFmtId="3" fontId="3" fillId="0" borderId="29" xfId="1" applyNumberFormat="1" applyBorder="1" applyAlignment="1">
      <alignment horizontal="center" vertical="center"/>
    </xf>
    <xf numFmtId="3" fontId="3" fillId="0" borderId="30" xfId="1" applyNumberFormat="1" applyBorder="1" applyAlignment="1">
      <alignment horizontal="center" vertical="center"/>
    </xf>
    <xf numFmtId="0" fontId="3" fillId="0" borderId="30" xfId="1" applyBorder="1"/>
    <xf numFmtId="0" fontId="10" fillId="0" borderId="0" xfId="1" applyFont="1"/>
    <xf numFmtId="0" fontId="3" fillId="0" borderId="31" xfId="1" applyBorder="1" applyAlignment="1">
      <alignment horizontal="center" vertical="center"/>
    </xf>
    <xf numFmtId="3" fontId="3" fillId="0" borderId="18" xfId="1" applyNumberFormat="1" applyBorder="1" applyAlignment="1">
      <alignment horizontal="center" vertical="center"/>
    </xf>
    <xf numFmtId="0" fontId="3" fillId="0" borderId="17" xfId="1" applyBorder="1" applyAlignment="1">
      <alignment horizontal="left" vertical="center"/>
    </xf>
    <xf numFmtId="0" fontId="5" fillId="0" borderId="19" xfId="1" applyFont="1" applyBorder="1" applyAlignment="1">
      <alignment vertical="center"/>
    </xf>
    <xf numFmtId="3" fontId="3" fillId="0" borderId="33" xfId="1" applyNumberFormat="1" applyBorder="1" applyAlignment="1">
      <alignment horizontal="center" vertical="center"/>
    </xf>
    <xf numFmtId="0" fontId="5" fillId="0" borderId="12" xfId="1" applyFont="1" applyBorder="1" applyAlignment="1">
      <alignment vertical="center"/>
    </xf>
    <xf numFmtId="0" fontId="5" fillId="0" borderId="34" xfId="1" applyFont="1" applyBorder="1" applyAlignment="1">
      <alignment vertical="center"/>
    </xf>
    <xf numFmtId="3" fontId="3" fillId="0" borderId="14" xfId="1" applyNumberFormat="1" applyBorder="1" applyAlignment="1">
      <alignment horizontal="center" vertical="center"/>
    </xf>
    <xf numFmtId="0" fontId="3" fillId="0" borderId="6" xfId="1" applyBorder="1" applyAlignment="1">
      <alignment horizontal="left" vertical="center"/>
    </xf>
    <xf numFmtId="0" fontId="3" fillId="0" borderId="12" xfId="1" applyBorder="1" applyAlignment="1">
      <alignment horizontal="left" vertical="center"/>
    </xf>
    <xf numFmtId="0" fontId="3" fillId="0" borderId="17" xfId="1" applyBorder="1" applyAlignment="1">
      <alignment vertical="center"/>
    </xf>
    <xf numFmtId="0" fontId="5" fillId="0" borderId="35" xfId="1" applyFont="1" applyBorder="1" applyAlignment="1">
      <alignment vertical="center"/>
    </xf>
    <xf numFmtId="3" fontId="3" fillId="0" borderId="36" xfId="1" applyNumberFormat="1" applyBorder="1" applyAlignment="1">
      <alignment horizontal="center" vertical="center"/>
    </xf>
    <xf numFmtId="0" fontId="3" fillId="0" borderId="18" xfId="1" applyBorder="1" applyAlignment="1">
      <alignment horizontal="center" vertical="center" wrapText="1"/>
    </xf>
    <xf numFmtId="3" fontId="3" fillId="0" borderId="16" xfId="1" applyNumberFormat="1" applyBorder="1" applyAlignment="1">
      <alignment horizontal="left" vertical="center" wrapText="1"/>
    </xf>
    <xf numFmtId="3" fontId="3" fillId="0" borderId="16" xfId="1" applyNumberFormat="1" applyBorder="1" applyAlignment="1">
      <alignment horizontal="center" vertical="center" wrapText="1"/>
    </xf>
    <xf numFmtId="3" fontId="3" fillId="0" borderId="20" xfId="1" applyNumberFormat="1" applyBorder="1" applyAlignment="1">
      <alignment horizontal="center" vertical="center" wrapText="1"/>
    </xf>
    <xf numFmtId="3" fontId="3" fillId="0" borderId="15" xfId="1" applyNumberFormat="1" applyBorder="1" applyAlignment="1">
      <alignment horizontal="center" vertical="center" wrapText="1"/>
    </xf>
    <xf numFmtId="3" fontId="3" fillId="0" borderId="18" xfId="1" applyNumberFormat="1" applyBorder="1" applyAlignment="1">
      <alignment horizontal="center" vertical="center" wrapText="1"/>
    </xf>
    <xf numFmtId="3" fontId="3" fillId="0" borderId="13" xfId="1" applyNumberFormat="1" applyBorder="1" applyAlignment="1">
      <alignment horizontal="center" vertical="center" wrapText="1"/>
    </xf>
    <xf numFmtId="4" fontId="11" fillId="3" borderId="1" xfId="0" applyNumberFormat="1" applyFont="1" applyFill="1" applyBorder="1" applyProtection="1">
      <protection locked="0"/>
    </xf>
    <xf numFmtId="14" fontId="0" fillId="3" borderId="1" xfId="0" applyNumberFormat="1" applyFill="1" applyBorder="1" applyProtection="1">
      <protection locked="0"/>
    </xf>
    <xf numFmtId="14" fontId="0" fillId="4" borderId="1" xfId="0" applyNumberFormat="1" applyFill="1" applyBorder="1" applyProtection="1">
      <protection locked="0"/>
    </xf>
    <xf numFmtId="0" fontId="13" fillId="3" borderId="1" xfId="0" applyFont="1" applyFill="1" applyBorder="1" applyProtection="1">
      <protection locked="0"/>
    </xf>
    <xf numFmtId="0" fontId="13" fillId="4" borderId="1" xfId="0" applyFont="1" applyFill="1" applyBorder="1" applyProtection="1">
      <protection locked="0"/>
    </xf>
    <xf numFmtId="0" fontId="0" fillId="0" borderId="0" xfId="0" applyProtection="1">
      <protection locked="0"/>
    </xf>
    <xf numFmtId="0" fontId="14" fillId="3" borderId="1" xfId="0" applyFont="1" applyFill="1" applyBorder="1" applyProtection="1">
      <protection locked="0"/>
    </xf>
    <xf numFmtId="0" fontId="1" fillId="0" borderId="0" xfId="0" applyFont="1" applyAlignment="1">
      <alignment horizontal="center" vertical="center" wrapText="1"/>
    </xf>
    <xf numFmtId="0" fontId="3" fillId="0" borderId="10" xfId="1" applyBorder="1" applyAlignment="1">
      <alignment horizontal="center" vertical="center"/>
    </xf>
    <xf numFmtId="0" fontId="3" fillId="0" borderId="14" xfId="1" applyBorder="1" applyAlignment="1">
      <alignment horizontal="center" vertical="center"/>
    </xf>
    <xf numFmtId="0" fontId="3" fillId="0" borderId="18" xfId="1" applyBorder="1" applyAlignment="1">
      <alignment horizontal="center" vertical="center" wrapText="1"/>
    </xf>
    <xf numFmtId="0" fontId="3" fillId="0" borderId="10" xfId="1" applyBorder="1" applyAlignment="1">
      <alignment horizontal="center" vertical="center" wrapText="1"/>
    </xf>
    <xf numFmtId="0" fontId="3" fillId="0" borderId="14" xfId="1" applyBorder="1" applyAlignment="1">
      <alignment horizontal="center" vertical="center" wrapText="1"/>
    </xf>
    <xf numFmtId="0" fontId="3" fillId="0" borderId="32" xfId="1" applyBorder="1" applyAlignment="1">
      <alignment horizontal="center" vertical="center"/>
    </xf>
    <xf numFmtId="0" fontId="3" fillId="0" borderId="11" xfId="1" applyBorder="1" applyAlignment="1">
      <alignment horizontal="center" vertical="center"/>
    </xf>
    <xf numFmtId="0" fontId="3" fillId="0" borderId="21" xfId="1" applyBorder="1" applyAlignment="1">
      <alignment horizontal="left" vertical="center" wrapText="1"/>
    </xf>
    <xf numFmtId="0" fontId="3" fillId="0" borderId="5" xfId="1" applyBorder="1" applyAlignment="1">
      <alignment horizontal="center" vertical="center"/>
    </xf>
    <xf numFmtId="0" fontId="3" fillId="0" borderId="14" xfId="1" applyBorder="1" applyAlignment="1">
      <alignment horizontal="left" vertical="center" wrapText="1"/>
    </xf>
  </cellXfs>
  <cellStyles count="2">
    <cellStyle name="Normal" xfId="0" builtinId="0"/>
    <cellStyle name="Normal 2" xfId="1" xr:uid="{7AE910A7-F157-40A3-B9D8-EFAEC6AE90C5}"/>
  </cellStyles>
  <dxfs count="1">
    <dxf>
      <fill>
        <patternFill>
          <bgColor theme="5" tint="0.3999450666829432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ADB63-2368-4E24-A128-2A54A21BD990}">
  <dimension ref="A2:AB310"/>
  <sheetViews>
    <sheetView tabSelected="1" view="pageBreakPreview" zoomScale="115" zoomScaleNormal="115" zoomScaleSheetLayoutView="115" workbookViewId="0">
      <pane xSplit="2" ySplit="10" topLeftCell="H61" activePane="bottomRight" state="frozen"/>
      <selection pane="topRight" activeCell="C1" sqref="C1"/>
      <selection pane="bottomLeft" activeCell="A11" sqref="A11"/>
      <selection pane="bottomRight" activeCell="C63" sqref="C63"/>
    </sheetView>
  </sheetViews>
  <sheetFormatPr defaultRowHeight="14.25" x14ac:dyDescent="0.45"/>
  <cols>
    <col min="1" max="1" width="5.73046875" customWidth="1"/>
    <col min="2" max="2" width="15.73046875" customWidth="1"/>
    <col min="3" max="3" width="10.73046875" customWidth="1"/>
    <col min="4" max="5" width="25.73046875" customWidth="1"/>
    <col min="6" max="6" width="8.73046875" customWidth="1"/>
    <col min="7" max="7" width="20.73046875" customWidth="1"/>
    <col min="8" max="8" width="10.73046875" customWidth="1"/>
    <col min="9" max="9" width="12.73046875" customWidth="1"/>
    <col min="10" max="10" width="22.73046875" hidden="1" customWidth="1"/>
    <col min="11" max="13" width="13.73046875" customWidth="1"/>
    <col min="14" max="14" width="10.73046875" customWidth="1"/>
    <col min="15" max="17" width="12.73046875" customWidth="1"/>
    <col min="18" max="18" width="12.73046875" hidden="1" customWidth="1"/>
    <col min="27" max="27" width="30.1328125" customWidth="1"/>
  </cols>
  <sheetData>
    <row r="2" spans="1:28" x14ac:dyDescent="0.45">
      <c r="A2" s="6" t="s">
        <v>0</v>
      </c>
      <c r="E2" s="62" t="s">
        <v>115</v>
      </c>
      <c r="F2" s="4"/>
      <c r="G2" s="4"/>
      <c r="H2" s="4"/>
      <c r="I2" s="4"/>
      <c r="J2" s="6"/>
      <c r="P2" s="101"/>
      <c r="Q2" s="101"/>
      <c r="R2" s="101"/>
    </row>
    <row r="3" spans="1:28" x14ac:dyDescent="0.45">
      <c r="A3" s="6" t="s">
        <v>11</v>
      </c>
      <c r="E3" s="5"/>
      <c r="F3" s="5"/>
      <c r="G3" s="5"/>
      <c r="H3" s="5"/>
      <c r="I3" s="5"/>
      <c r="J3" s="6"/>
      <c r="P3" s="101"/>
      <c r="Q3" s="101"/>
      <c r="R3" s="101"/>
    </row>
    <row r="4" spans="1:28" ht="14.1" customHeight="1" x14ac:dyDescent="0.45">
      <c r="A4" s="6" t="s">
        <v>8</v>
      </c>
      <c r="H4" s="62" t="s">
        <v>274</v>
      </c>
      <c r="I4" s="4"/>
      <c r="P4" s="101"/>
      <c r="Q4" s="101"/>
      <c r="R4" s="101"/>
    </row>
    <row r="5" spans="1:28" ht="13.5" customHeight="1" x14ac:dyDescent="0.45">
      <c r="A5" s="6" t="s">
        <v>1</v>
      </c>
      <c r="E5" s="6" t="s">
        <v>9</v>
      </c>
      <c r="F5" s="4"/>
      <c r="G5" s="63">
        <v>5000000</v>
      </c>
      <c r="H5" s="6" t="s">
        <v>10</v>
      </c>
      <c r="I5" s="7">
        <f>G5/G7</f>
        <v>0.5</v>
      </c>
      <c r="J5" s="6"/>
      <c r="M5" s="22"/>
      <c r="N5" s="22"/>
      <c r="P5" s="25"/>
      <c r="Q5" s="25"/>
      <c r="R5" s="10"/>
    </row>
    <row r="6" spans="1:28" ht="15" customHeight="1" thickBot="1" x14ac:dyDescent="0.5">
      <c r="A6" s="6" t="s">
        <v>2</v>
      </c>
      <c r="E6" s="6" t="s">
        <v>9</v>
      </c>
      <c r="F6" s="5"/>
      <c r="G6" s="64">
        <v>5000000</v>
      </c>
      <c r="H6" s="6" t="s">
        <v>10</v>
      </c>
      <c r="I6" s="7">
        <f>G6/G7</f>
        <v>0.5</v>
      </c>
      <c r="J6" s="6"/>
      <c r="L6" s="24"/>
      <c r="M6" s="22"/>
      <c r="N6" s="22"/>
      <c r="P6" s="25"/>
      <c r="Q6" s="25"/>
      <c r="R6" s="10"/>
      <c r="AB6" s="27"/>
    </row>
    <row r="7" spans="1:28" ht="15" thickTop="1" thickBot="1" x14ac:dyDescent="0.5">
      <c r="A7" s="6" t="s">
        <v>16</v>
      </c>
      <c r="E7" s="6" t="s">
        <v>9</v>
      </c>
      <c r="G7" s="65">
        <v>10000000</v>
      </c>
      <c r="H7" s="6"/>
      <c r="I7" s="8">
        <f ca="1">SUM(I5:I7)</f>
        <v>1</v>
      </c>
      <c r="J7" s="6"/>
      <c r="K7" s="47" t="s">
        <v>46</v>
      </c>
      <c r="L7" s="47" t="s">
        <v>47</v>
      </c>
      <c r="M7" s="47" t="s">
        <v>48</v>
      </c>
      <c r="N7" s="22"/>
      <c r="P7" s="25"/>
      <c r="Q7" s="25"/>
      <c r="R7" s="10"/>
      <c r="AB7" s="27"/>
    </row>
    <row r="8" spans="1:28" s="6" customFormat="1" ht="14.65" thickBot="1" x14ac:dyDescent="0.5">
      <c r="E8" s="51" t="s">
        <v>51</v>
      </c>
      <c r="F8" s="52"/>
      <c r="G8" s="53">
        <f>G7-L9</f>
        <v>1790.7700000014156</v>
      </c>
      <c r="K8" s="48" t="s">
        <v>45</v>
      </c>
      <c r="L8" s="48" t="s">
        <v>45</v>
      </c>
      <c r="M8" s="48" t="s">
        <v>49</v>
      </c>
      <c r="N8" s="23"/>
      <c r="P8" s="10"/>
      <c r="Q8" s="10"/>
      <c r="R8" s="10"/>
      <c r="AB8" s="28"/>
    </row>
    <row r="9" spans="1:28" ht="16.149999999999999" thickBot="1" x14ac:dyDescent="0.55000000000000004">
      <c r="K9" s="49">
        <f>SUM(K11:K310)</f>
        <v>22012492.749999996</v>
      </c>
      <c r="L9" s="49">
        <f>SUMIF(L11:L310,"&gt;0",L11:L310)</f>
        <v>9998209.2299999986</v>
      </c>
      <c r="M9" s="49">
        <f>SUMIF(M11:M310,"&gt;0",M11:M310)</f>
        <v>12014283.52</v>
      </c>
      <c r="AB9" s="27"/>
    </row>
    <row r="10" spans="1:28" ht="57.75" thickTop="1" thickBot="1" x14ac:dyDescent="0.5">
      <c r="A10" s="31" t="s">
        <v>6</v>
      </c>
      <c r="B10" s="32" t="s">
        <v>3</v>
      </c>
      <c r="C10" s="32" t="s">
        <v>50</v>
      </c>
      <c r="D10" s="32" t="s">
        <v>4</v>
      </c>
      <c r="E10" s="32" t="s">
        <v>5</v>
      </c>
      <c r="F10" s="32" t="s">
        <v>44</v>
      </c>
      <c r="G10" s="32" t="s">
        <v>12</v>
      </c>
      <c r="H10" s="32" t="s">
        <v>13</v>
      </c>
      <c r="I10" s="32" t="s">
        <v>17</v>
      </c>
      <c r="J10" s="32" t="s">
        <v>37</v>
      </c>
      <c r="K10" s="45" t="s">
        <v>61</v>
      </c>
      <c r="L10" s="32" t="s">
        <v>40</v>
      </c>
      <c r="M10" s="32" t="s">
        <v>38</v>
      </c>
      <c r="N10" s="32" t="s">
        <v>39</v>
      </c>
      <c r="O10" s="32" t="s">
        <v>41</v>
      </c>
      <c r="P10" s="32" t="s">
        <v>7</v>
      </c>
      <c r="Q10" s="32" t="s">
        <v>42</v>
      </c>
      <c r="R10" s="33" t="s">
        <v>43</v>
      </c>
      <c r="T10" s="1"/>
    </row>
    <row r="11" spans="1:28" x14ac:dyDescent="0.45">
      <c r="A11" s="34">
        <v>1</v>
      </c>
      <c r="B11" s="54" t="s">
        <v>98</v>
      </c>
      <c r="C11" s="54">
        <v>45240</v>
      </c>
      <c r="D11" s="55" t="s">
        <v>93</v>
      </c>
      <c r="E11" s="54" t="s">
        <v>91</v>
      </c>
      <c r="F11" s="54" t="s">
        <v>35</v>
      </c>
      <c r="G11" s="55" t="s">
        <v>19</v>
      </c>
      <c r="H11" s="46">
        <v>0.5</v>
      </c>
      <c r="I11" s="36">
        <f>IF(F11 = "кућа", IF( H11 = 50%,   VLOOKUP(G11,'ЛИМИТИ ПО МЕРАМА'!$B$6:$F$22,2,FALSE),   IF(H11=55%,VLOOKUP(G11,'ЛИМИТИ ПО МЕРАМА'!$B$6:$F$22,3,FALSE),IF(H11=60%,VLOOKUP(G11,'ЛИМИТИ ПО МЕРАМА'!$B$6:$F$22,4,FALSE),IF(H11=65%,VLOOKUP(G11,'ЛИМИТИ ПО МЕРАМА'!$B$6:$F$22,5,FALSE))))),IF(H11=0.5,VLOOKUP(G11,'ЛИМИТИ ПО МЕРАМА'!$B$28:$C$37,2,FALSE),"ПРОВЕРИТИ УНОС"))</f>
        <v>160000</v>
      </c>
      <c r="J11" s="37" t="str">
        <f>G11&amp;"│"&amp;H11</f>
        <v>Замена прозора│0,5</v>
      </c>
      <c r="K11" s="66">
        <v>213058.57</v>
      </c>
      <c r="L11" s="38">
        <f>IF(ISNUMBER(I11),IF(H11*K11&gt;I11,I11,K11*H11),"ПРОВЕРИТИ УНОС")</f>
        <v>106529.285</v>
      </c>
      <c r="M11" s="38">
        <f>K11-L11</f>
        <v>106529.285</v>
      </c>
      <c r="N11" s="35" t="str">
        <f t="shared" ref="N11:N13" si="0">IF(L11+M11&gt;K11,"DA","NE")</f>
        <v>NE</v>
      </c>
      <c r="O11" s="39">
        <f t="shared" ref="O11:O13" si="1">L11/K11</f>
        <v>0.5</v>
      </c>
      <c r="P11" s="69" t="s">
        <v>245</v>
      </c>
      <c r="Q11" s="39">
        <f t="shared" ref="Q11:Q13" si="2">M11/K11</f>
        <v>0.5</v>
      </c>
      <c r="R11" s="69"/>
    </row>
    <row r="12" spans="1:28" ht="28.5" x14ac:dyDescent="0.45">
      <c r="A12" s="3">
        <v>2</v>
      </c>
      <c r="B12" s="56" t="s">
        <v>99</v>
      </c>
      <c r="C12" s="95">
        <v>45240</v>
      </c>
      <c r="D12" s="56" t="s">
        <v>96</v>
      </c>
      <c r="E12" s="56" t="s">
        <v>92</v>
      </c>
      <c r="F12" s="56" t="s">
        <v>35</v>
      </c>
      <c r="G12" s="57" t="s">
        <v>26</v>
      </c>
      <c r="H12" s="58">
        <v>0.5</v>
      </c>
      <c r="I12" s="38">
        <f>IF(F12 = "кућа", IF( H12 = 50%,   VLOOKUP(G12,'ЛИМИТИ ПО МЕРАМА'!$B$6:$F$22,2,FALSE),   IF(H12=55%,VLOOKUP(G12,'ЛИМИТИ ПО МЕРАМА'!$B$6:$F$22,3,FALSE),IF(H12=60%,VLOOKUP(G12,'ЛИМИТИ ПО МЕРАМА'!$B$6:$F$22,4,FALSE),IF(H12=65%,VLOOKUP(G12,'ЛИМИТИ ПО МЕРАМА'!$B$6:$F$22,5,FALSE))))),IF(H12=0.5,VLOOKUP(G12,'ЛИМИТИ ПО МЕРАМА'!$B$28:$C$37,2,FALSE),"ПРОВЕРИТИ УНОС"))</f>
        <v>150000</v>
      </c>
      <c r="J12" s="9" t="str">
        <f t="shared" ref="J12:J13" si="3">G12&amp;"│"&amp;H12</f>
        <v>Замена или уградња нове инсталација│0,5</v>
      </c>
      <c r="K12" s="67">
        <v>158306.4</v>
      </c>
      <c r="L12" s="38">
        <f>IF(ISNUMBER(I12),IF(H12*K12&gt;I12,I12,K12*H12),"ПРОВЕРИТИ УНОС")</f>
        <v>79153.2</v>
      </c>
      <c r="M12" s="29">
        <f>K12-L12</f>
        <v>79153.2</v>
      </c>
      <c r="N12" s="2" t="str">
        <f t="shared" si="0"/>
        <v>NE</v>
      </c>
      <c r="O12" s="30">
        <f t="shared" si="1"/>
        <v>0.5</v>
      </c>
      <c r="P12" s="56" t="s">
        <v>287</v>
      </c>
      <c r="Q12" s="30">
        <f t="shared" si="2"/>
        <v>0.5</v>
      </c>
      <c r="R12" s="56"/>
    </row>
    <row r="13" spans="1:28" ht="28.5" x14ac:dyDescent="0.45">
      <c r="A13" s="40">
        <v>3</v>
      </c>
      <c r="B13" s="59" t="s">
        <v>99</v>
      </c>
      <c r="C13" s="96" t="s">
        <v>100</v>
      </c>
      <c r="D13" s="59" t="s">
        <v>96</v>
      </c>
      <c r="E13" s="59" t="s">
        <v>92</v>
      </c>
      <c r="F13" s="59" t="s">
        <v>35</v>
      </c>
      <c r="G13" s="60" t="s">
        <v>20</v>
      </c>
      <c r="H13" s="61">
        <v>0.5</v>
      </c>
      <c r="I13" s="38">
        <f>IF(F13 = "кућа", IF( H13 = 50%,   VLOOKUP(G13,'ЛИМИТИ ПО МЕРАМА'!$B$6:$F$22,2,FALSE),   IF(H13=55%,VLOOKUP(G13,'ЛИМИТИ ПО МЕРАМА'!$B$6:$F$22,3,FALSE),IF(H13=60%,VLOOKUP(G13,'ЛИМИТИ ПО МЕРАМА'!$B$6:$F$22,4,FALSE),IF(H13=65%,VLOOKUP(G13,'ЛИМИТИ ПО МЕРАМА'!$B$6:$F$22,5,FALSE))))),IF(H13=0.5,VLOOKUP(G13,'ЛИМИТИ ПО МЕРАМА'!$B$28:$C$37,2,FALSE),"ПРОВЕРИТИ УНОС"))</f>
        <v>90000</v>
      </c>
      <c r="J13" s="42" t="str">
        <f t="shared" si="3"/>
        <v>Замена пећи котлом на гас│0,5</v>
      </c>
      <c r="K13" s="68">
        <v>145320</v>
      </c>
      <c r="L13" s="38">
        <f t="shared" ref="L13:L76" si="4">IF(ISNUMBER(I13),IF(H13*K13&gt;I13,I13,K13*H13),"ПРОВЕРИТИ УНОС")</f>
        <v>72660</v>
      </c>
      <c r="M13" s="43">
        <f t="shared" ref="M13" si="5">K13-L13</f>
        <v>72660</v>
      </c>
      <c r="N13" s="41" t="str">
        <f t="shared" si="0"/>
        <v>NE</v>
      </c>
      <c r="O13" s="44">
        <f t="shared" si="1"/>
        <v>0.5</v>
      </c>
      <c r="P13" s="59" t="s">
        <v>288</v>
      </c>
      <c r="Q13" s="44">
        <f t="shared" si="2"/>
        <v>0.5</v>
      </c>
      <c r="R13" s="59"/>
    </row>
    <row r="14" spans="1:28" ht="28.5" x14ac:dyDescent="0.45">
      <c r="A14" s="3">
        <v>4</v>
      </c>
      <c r="B14" s="56" t="s">
        <v>103</v>
      </c>
      <c r="C14" s="56" t="s">
        <v>100</v>
      </c>
      <c r="D14" s="56" t="s">
        <v>96</v>
      </c>
      <c r="E14" s="56" t="s">
        <v>94</v>
      </c>
      <c r="F14" s="56" t="s">
        <v>35</v>
      </c>
      <c r="G14" s="57" t="s">
        <v>20</v>
      </c>
      <c r="H14" s="58">
        <v>0.5</v>
      </c>
      <c r="I14" s="38">
        <f>IF(F14 = "кућа", IF( H14 = 50%,   VLOOKUP(G14,'ЛИМИТИ ПО МЕРАМА'!$B$6:$F$22,2,FALSE),   IF(H14=55%,VLOOKUP(G14,'ЛИМИТИ ПО МЕРАМА'!$B$6:$F$22,3,FALSE),IF(H14=60%,VLOOKUP(G14,'ЛИМИТИ ПО МЕРАМА'!$B$6:$F$22,4,FALSE),IF(H14=65%,VLOOKUP(G14,'ЛИМИТИ ПО МЕРАМА'!$B$6:$F$22,5,FALSE))))),IF(H14=0.5,VLOOKUP(G14,'ЛИМИТИ ПО МЕРАМА'!$B$28:$C$37,2,FALSE),"ПРОВЕРИТИ УНОС"))</f>
        <v>90000</v>
      </c>
      <c r="J14" s="9" t="str">
        <f t="shared" ref="J14:J17" si="6">G14&amp;"│"&amp;H14</f>
        <v>Замена пећи котлом на гас│0,5</v>
      </c>
      <c r="K14" s="94">
        <v>145320</v>
      </c>
      <c r="L14" s="38">
        <f t="shared" si="4"/>
        <v>72660</v>
      </c>
      <c r="M14" s="29">
        <f>K14-L14</f>
        <v>72660</v>
      </c>
      <c r="N14" s="2" t="str">
        <f t="shared" ref="N14:N17" si="7">IF(L14+M14&gt;K14,"DA","NE")</f>
        <v>NE</v>
      </c>
      <c r="O14" s="30">
        <f t="shared" ref="O14:O17" si="8">L14/K14</f>
        <v>0.5</v>
      </c>
      <c r="P14" s="56" t="s">
        <v>289</v>
      </c>
      <c r="Q14" s="30">
        <f t="shared" ref="Q14:Q17" si="9">M14/K14</f>
        <v>0.5</v>
      </c>
      <c r="R14" s="56"/>
    </row>
    <row r="15" spans="1:28" ht="28.5" x14ac:dyDescent="0.45">
      <c r="A15" s="40">
        <v>5</v>
      </c>
      <c r="B15" s="59" t="s">
        <v>103</v>
      </c>
      <c r="C15" s="96">
        <v>45240</v>
      </c>
      <c r="D15" s="59" t="s">
        <v>96</v>
      </c>
      <c r="E15" s="59" t="s">
        <v>94</v>
      </c>
      <c r="F15" s="59" t="s">
        <v>35</v>
      </c>
      <c r="G15" s="60" t="s">
        <v>26</v>
      </c>
      <c r="H15" s="61">
        <v>0.5</v>
      </c>
      <c r="I15" s="38">
        <f>IF(F15 = "кућа", IF( H15 = 50%,   VLOOKUP(G15,'ЛИМИТИ ПО МЕРАМА'!$B$6:$F$22,2,FALSE),   IF(H15=55%,VLOOKUP(G15,'ЛИМИТИ ПО МЕРАМА'!$B$6:$F$22,3,FALSE),IF(H15=60%,VLOOKUP(G15,'ЛИМИТИ ПО МЕРАМА'!$B$6:$F$22,4,FALSE),IF(H15=65%,VLOOKUP(G15,'ЛИМИТИ ПО МЕРАМА'!$B$6:$F$22,5,FALSE))))),IF(H15=0.5,VLOOKUP(G15,'ЛИМИТИ ПО МЕРАМА'!$B$28:$C$37,2,FALSE),"ПРОВЕРИТИ УНОС"))</f>
        <v>150000</v>
      </c>
      <c r="J15" s="42" t="str">
        <f t="shared" si="6"/>
        <v>Замена или уградња нове инсталација│0,5</v>
      </c>
      <c r="K15" s="68">
        <v>149184</v>
      </c>
      <c r="L15" s="38">
        <f t="shared" si="4"/>
        <v>74592</v>
      </c>
      <c r="M15" s="43">
        <f t="shared" ref="M15:M18" si="10">K15-L15</f>
        <v>74592</v>
      </c>
      <c r="N15" s="41" t="str">
        <f t="shared" si="7"/>
        <v>NE</v>
      </c>
      <c r="O15" s="44">
        <f t="shared" si="8"/>
        <v>0.5</v>
      </c>
      <c r="P15" s="59" t="s">
        <v>289</v>
      </c>
      <c r="Q15" s="44">
        <f t="shared" si="9"/>
        <v>0.5</v>
      </c>
      <c r="R15" s="59"/>
    </row>
    <row r="16" spans="1:28" ht="28.5" x14ac:dyDescent="0.45">
      <c r="A16" s="3">
        <v>6</v>
      </c>
      <c r="B16" s="56" t="s">
        <v>104</v>
      </c>
      <c r="C16" s="95">
        <v>45240</v>
      </c>
      <c r="D16" s="56" t="s">
        <v>96</v>
      </c>
      <c r="E16" s="56" t="s">
        <v>95</v>
      </c>
      <c r="F16" s="56" t="s">
        <v>35</v>
      </c>
      <c r="G16" s="57" t="s">
        <v>26</v>
      </c>
      <c r="H16" s="58">
        <v>0.5</v>
      </c>
      <c r="I16" s="38">
        <f>IF(F16 = "кућа", IF( H16 = 50%,   VLOOKUP(G16,'ЛИМИТИ ПО МЕРАМА'!$B$6:$F$22,2,FALSE),   IF(H16=55%,VLOOKUP(G16,'ЛИМИТИ ПО МЕРАМА'!$B$6:$F$22,3,FALSE),IF(H16=60%,VLOOKUP(G16,'ЛИМИТИ ПО МЕРАМА'!$B$6:$F$22,4,FALSE),IF(H16=65%,VLOOKUP(G16,'ЛИМИТИ ПО МЕРАМА'!$B$6:$F$22,5,FALSE))))),IF(H16=0.5,VLOOKUP(G16,'ЛИМИТИ ПО МЕРАМА'!$B$28:$C$37,2,FALSE),"ПРОВЕРИТИ УНОС"))</f>
        <v>150000</v>
      </c>
      <c r="J16" s="9" t="str">
        <f t="shared" si="6"/>
        <v>Замена или уградња нове инсталација│0,5</v>
      </c>
      <c r="K16" s="67">
        <v>83664</v>
      </c>
      <c r="L16" s="38">
        <f t="shared" si="4"/>
        <v>41832</v>
      </c>
      <c r="M16" s="29">
        <f t="shared" si="10"/>
        <v>41832</v>
      </c>
      <c r="N16" s="2" t="str">
        <f t="shared" si="7"/>
        <v>NE</v>
      </c>
      <c r="O16" s="30">
        <f t="shared" si="8"/>
        <v>0.5</v>
      </c>
      <c r="P16" s="56" t="s">
        <v>290</v>
      </c>
      <c r="Q16" s="30">
        <f t="shared" si="9"/>
        <v>0.5</v>
      </c>
      <c r="R16" s="56"/>
    </row>
    <row r="17" spans="1:18" ht="28.5" x14ac:dyDescent="0.45">
      <c r="A17" s="40">
        <v>7</v>
      </c>
      <c r="B17" s="59" t="s">
        <v>104</v>
      </c>
      <c r="C17" s="96">
        <v>45240</v>
      </c>
      <c r="D17" s="59" t="s">
        <v>96</v>
      </c>
      <c r="E17" s="59" t="s">
        <v>95</v>
      </c>
      <c r="F17" s="59" t="s">
        <v>35</v>
      </c>
      <c r="G17" s="60" t="s">
        <v>20</v>
      </c>
      <c r="H17" s="61">
        <v>0.5</v>
      </c>
      <c r="I17" s="38">
        <f>IF(F17 = "кућа", IF( H17 = 50%,   VLOOKUP(G17,'ЛИМИТИ ПО МЕРАМА'!$B$6:$F$22,2,FALSE),   IF(H17=55%,VLOOKUP(G17,'ЛИМИТИ ПО МЕРАМА'!$B$6:$F$22,3,FALSE),IF(H17=60%,VLOOKUP(G17,'ЛИМИТИ ПО МЕРАМА'!$B$6:$F$22,4,FALSE),IF(H17=65%,VLOOKUP(G17,'ЛИМИТИ ПО МЕРАМА'!$B$6:$F$22,5,FALSE))))),IF(H17=0.5,VLOOKUP(G17,'ЛИМИТИ ПО МЕРАМА'!$B$28:$C$37,2,FALSE),"ПРОВЕРИТИ УНОС"))</f>
        <v>90000</v>
      </c>
      <c r="J17" s="42" t="str">
        <f t="shared" si="6"/>
        <v>Замена пећи котлом на гас│0,5</v>
      </c>
      <c r="K17" s="68">
        <v>145320</v>
      </c>
      <c r="L17" s="38">
        <f t="shared" si="4"/>
        <v>72660</v>
      </c>
      <c r="M17" s="43">
        <f t="shared" si="10"/>
        <v>72660</v>
      </c>
      <c r="N17" s="41" t="str">
        <f t="shared" si="7"/>
        <v>NE</v>
      </c>
      <c r="O17" s="44">
        <f t="shared" si="8"/>
        <v>0.5</v>
      </c>
      <c r="P17" s="59" t="s">
        <v>290</v>
      </c>
      <c r="Q17" s="44">
        <f t="shared" si="9"/>
        <v>0.5</v>
      </c>
      <c r="R17" s="59"/>
    </row>
    <row r="18" spans="1:18" ht="28.5" customHeight="1" x14ac:dyDescent="0.45">
      <c r="A18" s="3">
        <v>8</v>
      </c>
      <c r="B18" s="56" t="s">
        <v>105</v>
      </c>
      <c r="C18" s="95">
        <v>45240</v>
      </c>
      <c r="D18" s="56" t="s">
        <v>224</v>
      </c>
      <c r="E18" s="56" t="s">
        <v>97</v>
      </c>
      <c r="F18" s="56" t="s">
        <v>36</v>
      </c>
      <c r="G18" s="57" t="s">
        <v>19</v>
      </c>
      <c r="H18" s="58">
        <v>0.5</v>
      </c>
      <c r="I18" s="38">
        <f>IF(F18 = "кућа", IF( H18 = 50%,   VLOOKUP(G18,'ЛИМИТИ ПО МЕРАМА'!$B$6:$F$22,2,FALSE),   IF(H18=55%,VLOOKUP(G18,'ЛИМИТИ ПО МЕРАМА'!$B$6:$F$22,3,FALSE),IF(H18=60%,VLOOKUP(G18,'ЛИМИТИ ПО МЕРАМА'!$B$6:$F$22,4,FALSE),IF(H18=65%,VLOOKUP(G18,'ЛИМИТИ ПО МЕРАМА'!$B$6:$F$22,5,FALSE))))),IF(H18=0.5,VLOOKUP(G18,'ЛИМИТИ ПО МЕРАМА'!$B$28:$C$37,2,FALSE),"ПРОВЕРИТИ УНОС"))</f>
        <v>120000</v>
      </c>
      <c r="J18" s="9" t="str">
        <f t="shared" ref="J18:J81" si="11">G18&amp;"│"&amp;H18</f>
        <v>Замена прозора│0,5</v>
      </c>
      <c r="K18" s="67">
        <v>90006</v>
      </c>
      <c r="L18" s="38">
        <f t="shared" si="4"/>
        <v>45003</v>
      </c>
      <c r="M18" s="29">
        <f t="shared" si="10"/>
        <v>45003</v>
      </c>
      <c r="N18" s="2" t="str">
        <f t="shared" ref="N18:N81" si="12">IF(L18+M18&gt;K18,"DA","NE")</f>
        <v>NE</v>
      </c>
      <c r="O18" s="30">
        <f t="shared" ref="O18:O81" si="13">L18/K18</f>
        <v>0.5</v>
      </c>
      <c r="P18" s="56" t="s">
        <v>318</v>
      </c>
      <c r="Q18" s="30">
        <f t="shared" ref="Q18:Q81" si="14">M18/K18</f>
        <v>0.5</v>
      </c>
      <c r="R18" s="56"/>
    </row>
    <row r="19" spans="1:18" ht="28.5" x14ac:dyDescent="0.45">
      <c r="A19" s="40">
        <v>9</v>
      </c>
      <c r="B19" s="59" t="s">
        <v>107</v>
      </c>
      <c r="C19" s="59" t="s">
        <v>100</v>
      </c>
      <c r="D19" s="59" t="s">
        <v>96</v>
      </c>
      <c r="E19" s="59" t="s">
        <v>106</v>
      </c>
      <c r="F19" s="59" t="s">
        <v>35</v>
      </c>
      <c r="G19" s="60" t="s">
        <v>20</v>
      </c>
      <c r="H19" s="61">
        <v>0.5</v>
      </c>
      <c r="I19" s="38">
        <f>IF(F19 = "кућа", IF( H19 = 50%,   VLOOKUP(G19,'ЛИМИТИ ПО МЕРАМА'!$B$6:$F$22,2,FALSE),   IF(H19=55%,VLOOKUP(G19,'ЛИМИТИ ПО МЕРАМА'!$B$6:$F$22,3,FALSE),IF(H19=60%,VLOOKUP(G19,'ЛИМИТИ ПО МЕРАМА'!$B$6:$F$22,4,FALSE),IF(H19=65%,VLOOKUP(G19,'ЛИМИТИ ПО МЕРАМА'!$B$6:$F$22,5,FALSE))))),IF(H19=0.5,VLOOKUP(G19,'ЛИМИТИ ПО МЕРАМА'!$B$28:$C$37,2,FALSE),"ПРОВЕРИТИ УНОС"))</f>
        <v>90000</v>
      </c>
      <c r="J19" s="42" t="str">
        <f t="shared" si="11"/>
        <v>Замена пећи котлом на гас│0,5</v>
      </c>
      <c r="K19" s="68">
        <v>145320</v>
      </c>
      <c r="L19" s="38">
        <f t="shared" si="4"/>
        <v>72660</v>
      </c>
      <c r="M19" s="43">
        <f t="shared" ref="M19:M82" si="15">K19-L19</f>
        <v>72660</v>
      </c>
      <c r="N19" s="41" t="str">
        <f t="shared" si="12"/>
        <v>NE</v>
      </c>
      <c r="O19" s="44">
        <f t="shared" si="13"/>
        <v>0.5</v>
      </c>
      <c r="P19" s="59" t="s">
        <v>291</v>
      </c>
      <c r="Q19" s="44">
        <f t="shared" si="14"/>
        <v>0.5</v>
      </c>
      <c r="R19" s="59"/>
    </row>
    <row r="20" spans="1:18" ht="28.5" x14ac:dyDescent="0.45">
      <c r="A20" s="3">
        <v>10</v>
      </c>
      <c r="B20" s="56" t="s">
        <v>107</v>
      </c>
      <c r="C20" s="56" t="s">
        <v>100</v>
      </c>
      <c r="D20" s="56" t="s">
        <v>96</v>
      </c>
      <c r="E20" s="56" t="s">
        <v>106</v>
      </c>
      <c r="F20" s="56" t="s">
        <v>35</v>
      </c>
      <c r="G20" s="57" t="s">
        <v>26</v>
      </c>
      <c r="H20" s="58">
        <v>0.5</v>
      </c>
      <c r="I20" s="38">
        <f>IF(F20 = "кућа", IF( H20 = 50%,   VLOOKUP(G20,'ЛИМИТИ ПО МЕРАМА'!$B$6:$F$22,2,FALSE),   IF(H20=55%,VLOOKUP(G20,'ЛИМИТИ ПО МЕРАМА'!$B$6:$F$22,3,FALSE),IF(H20=60%,VLOOKUP(G20,'ЛИМИТИ ПО МЕРАМА'!$B$6:$F$22,4,FALSE),IF(H20=65%,VLOOKUP(G20,'ЛИМИТИ ПО МЕРАМА'!$B$6:$F$22,5,FALSE))))),IF(H20=0.5,VLOOKUP(G20,'ЛИМИТИ ПО МЕРАМА'!$B$28:$C$37,2,FALSE),"ПРОВЕРИТИ УНОС"))</f>
        <v>150000</v>
      </c>
      <c r="J20" s="9" t="str">
        <f t="shared" si="11"/>
        <v>Замена или уградња нове инсталација│0,5</v>
      </c>
      <c r="K20" s="67">
        <v>122112</v>
      </c>
      <c r="L20" s="38">
        <f t="shared" si="4"/>
        <v>61056</v>
      </c>
      <c r="M20" s="29">
        <f t="shared" si="15"/>
        <v>61056</v>
      </c>
      <c r="N20" s="2" t="str">
        <f t="shared" si="12"/>
        <v>NE</v>
      </c>
      <c r="O20" s="30">
        <f t="shared" si="13"/>
        <v>0.5</v>
      </c>
      <c r="P20" s="56" t="s">
        <v>292</v>
      </c>
      <c r="Q20" s="30">
        <f t="shared" si="14"/>
        <v>0.5</v>
      </c>
      <c r="R20" s="56"/>
    </row>
    <row r="21" spans="1:18" ht="28.5" x14ac:dyDescent="0.45">
      <c r="A21" s="40">
        <v>11</v>
      </c>
      <c r="B21" s="59" t="s">
        <v>275</v>
      </c>
      <c r="C21" s="96">
        <v>45240</v>
      </c>
      <c r="D21" s="59" t="s">
        <v>96</v>
      </c>
      <c r="E21" s="59" t="s">
        <v>108</v>
      </c>
      <c r="F21" s="59" t="s">
        <v>35</v>
      </c>
      <c r="G21" s="60" t="s">
        <v>20</v>
      </c>
      <c r="H21" s="61">
        <v>0.5</v>
      </c>
      <c r="I21" s="38">
        <f>IF(F21 = "кућа", IF( H21 = 50%,   VLOOKUP(G21,'ЛИМИТИ ПО МЕРАМА'!$B$6:$F$22,2,FALSE),   IF(H21=55%,VLOOKUP(G21,'ЛИМИТИ ПО МЕРАМА'!$B$6:$F$22,3,FALSE),IF(H21=60%,VLOOKUP(G21,'ЛИМИТИ ПО МЕРАМА'!$B$6:$F$22,4,FALSE),IF(H21=65%,VLOOKUP(G21,'ЛИМИТИ ПО МЕРАМА'!$B$6:$F$22,5,FALSE))))),IF(H21=0.5,VLOOKUP(G21,'ЛИМИТИ ПО МЕРАМА'!$B$28:$C$37,2,FALSE),"ПРОВЕРИТИ УНОС"))</f>
        <v>90000</v>
      </c>
      <c r="J21" s="42" t="str">
        <f t="shared" si="11"/>
        <v>Замена пећи котлом на гас│0,5</v>
      </c>
      <c r="K21" s="68">
        <v>168120</v>
      </c>
      <c r="L21" s="38">
        <f t="shared" si="4"/>
        <v>84060</v>
      </c>
      <c r="M21" s="43">
        <f t="shared" si="15"/>
        <v>84060</v>
      </c>
      <c r="N21" s="41" t="str">
        <f t="shared" si="12"/>
        <v>NE</v>
      </c>
      <c r="O21" s="44">
        <f t="shared" si="13"/>
        <v>0.5</v>
      </c>
      <c r="P21" s="59" t="s">
        <v>293</v>
      </c>
      <c r="Q21" s="44">
        <f t="shared" si="14"/>
        <v>0.5</v>
      </c>
      <c r="R21" s="59"/>
    </row>
    <row r="22" spans="1:18" ht="28.5" x14ac:dyDescent="0.45">
      <c r="A22" s="3">
        <v>12</v>
      </c>
      <c r="B22" s="56" t="s">
        <v>275</v>
      </c>
      <c r="C22" s="95">
        <v>45240</v>
      </c>
      <c r="D22" s="56" t="s">
        <v>96</v>
      </c>
      <c r="E22" s="56" t="s">
        <v>108</v>
      </c>
      <c r="F22" s="56" t="s">
        <v>35</v>
      </c>
      <c r="G22" s="57" t="s">
        <v>26</v>
      </c>
      <c r="H22" s="58">
        <v>0.5</v>
      </c>
      <c r="I22" s="38">
        <f>IF(F22 = "кућа", IF( H22 = 50%,   VLOOKUP(G22,'ЛИМИТИ ПО МЕРАМА'!$B$6:$F$22,2,FALSE),   IF(H22=55%,VLOOKUP(G22,'ЛИМИТИ ПО МЕРАМА'!$B$6:$F$22,3,FALSE),IF(H22=60%,VLOOKUP(G22,'ЛИМИТИ ПО МЕРАМА'!$B$6:$F$22,4,FALSE),IF(H22=65%,VLOOKUP(G22,'ЛИМИТИ ПО МЕРАМА'!$B$6:$F$22,5,FALSE))))),IF(H22=0.5,VLOOKUP(G22,'ЛИМИТИ ПО МЕРАМА'!$B$28:$C$37,2,FALSE),"ПРОВЕРИТИ УНОС"))</f>
        <v>150000</v>
      </c>
      <c r="J22" s="9" t="str">
        <f t="shared" si="11"/>
        <v>Замена или уградња нове инсталација│0,5</v>
      </c>
      <c r="K22" s="67">
        <v>153156</v>
      </c>
      <c r="L22" s="38">
        <f t="shared" si="4"/>
        <v>76578</v>
      </c>
      <c r="M22" s="29">
        <f t="shared" si="15"/>
        <v>76578</v>
      </c>
      <c r="N22" s="2" t="str">
        <f t="shared" si="12"/>
        <v>NE</v>
      </c>
      <c r="O22" s="30">
        <f t="shared" si="13"/>
        <v>0.5</v>
      </c>
      <c r="P22" s="56" t="s">
        <v>294</v>
      </c>
      <c r="Q22" s="30">
        <f t="shared" si="14"/>
        <v>0.5</v>
      </c>
      <c r="R22" s="56"/>
    </row>
    <row r="23" spans="1:18" ht="28.5" x14ac:dyDescent="0.45">
      <c r="A23" s="40">
        <v>13</v>
      </c>
      <c r="B23" s="59" t="s">
        <v>110</v>
      </c>
      <c r="C23" s="96">
        <v>45240</v>
      </c>
      <c r="D23" s="59" t="s">
        <v>96</v>
      </c>
      <c r="E23" s="59" t="s">
        <v>109</v>
      </c>
      <c r="F23" s="59" t="s">
        <v>35</v>
      </c>
      <c r="G23" s="60" t="s">
        <v>20</v>
      </c>
      <c r="H23" s="61">
        <v>0.5</v>
      </c>
      <c r="I23" s="38">
        <f>IF(F23 = "кућа", IF( H23 = 50%,   VLOOKUP(G23,'ЛИМИТИ ПО МЕРАМА'!$B$6:$F$22,2,FALSE),   IF(H23=55%,VLOOKUP(G23,'ЛИМИТИ ПО МЕРАМА'!$B$6:$F$22,3,FALSE),IF(H23=60%,VLOOKUP(G23,'ЛИМИТИ ПО МЕРАМА'!$B$6:$F$22,4,FALSE),IF(H23=65%,VLOOKUP(G23,'ЛИМИТИ ПО МЕРАМА'!$B$6:$F$22,5,FALSE))))),IF(H23=0.5,VLOOKUP(G23,'ЛИМИТИ ПО МЕРАМА'!$B$28:$C$37,2,FALSE),"ПРОВЕРИТИ УНОС"))</f>
        <v>90000</v>
      </c>
      <c r="J23" s="42" t="str">
        <f t="shared" si="11"/>
        <v>Замена пећи котлом на гас│0,5</v>
      </c>
      <c r="K23" s="68">
        <v>125040</v>
      </c>
      <c r="L23" s="38">
        <f t="shared" si="4"/>
        <v>62520</v>
      </c>
      <c r="M23" s="43">
        <f t="shared" si="15"/>
        <v>62520</v>
      </c>
      <c r="N23" s="41" t="str">
        <f t="shared" si="12"/>
        <v>NE</v>
      </c>
      <c r="O23" s="44">
        <f t="shared" si="13"/>
        <v>0.5</v>
      </c>
      <c r="P23" s="59" t="s">
        <v>295</v>
      </c>
      <c r="Q23" s="44">
        <f t="shared" si="14"/>
        <v>0.5</v>
      </c>
      <c r="R23" s="59"/>
    </row>
    <row r="24" spans="1:18" ht="28.5" x14ac:dyDescent="0.45">
      <c r="A24" s="3">
        <v>14</v>
      </c>
      <c r="B24" s="56" t="s">
        <v>110</v>
      </c>
      <c r="C24" s="95">
        <v>45240</v>
      </c>
      <c r="D24" s="56" t="s">
        <v>96</v>
      </c>
      <c r="E24" s="56" t="s">
        <v>109</v>
      </c>
      <c r="F24" s="56" t="s">
        <v>35</v>
      </c>
      <c r="G24" s="57" t="s">
        <v>26</v>
      </c>
      <c r="H24" s="58">
        <v>0.5</v>
      </c>
      <c r="I24" s="38">
        <f>IF(F24 = "кућа", IF( H24 = 50%,   VLOOKUP(G24,'ЛИМИТИ ПО МЕРАМА'!$B$6:$F$22,2,FALSE),   IF(H24=55%,VLOOKUP(G24,'ЛИМИТИ ПО МЕРАМА'!$B$6:$F$22,3,FALSE),IF(H24=60%,VLOOKUP(G24,'ЛИМИТИ ПО МЕРАМА'!$B$6:$F$22,4,FALSE),IF(H24=65%,VLOOKUP(G24,'ЛИМИТИ ПО МЕРАМА'!$B$6:$F$22,5,FALSE))))),IF(H24=0.5,VLOOKUP(G24,'ЛИМИТИ ПО МЕРАМА'!$B$28:$C$37,2,FALSE),"ПРОВЕРИТИ УНОС"))</f>
        <v>150000</v>
      </c>
      <c r="J24" s="9" t="str">
        <f t="shared" si="11"/>
        <v>Замена или уградња нове инсталација│0,5</v>
      </c>
      <c r="K24" s="67">
        <v>92692.800000000003</v>
      </c>
      <c r="L24" s="38">
        <f t="shared" si="4"/>
        <v>46346.400000000001</v>
      </c>
      <c r="M24" s="29">
        <f t="shared" si="15"/>
        <v>46346.400000000001</v>
      </c>
      <c r="N24" s="2" t="str">
        <f t="shared" si="12"/>
        <v>NE</v>
      </c>
      <c r="O24" s="30">
        <f t="shared" si="13"/>
        <v>0.5</v>
      </c>
      <c r="P24" s="56" t="s">
        <v>296</v>
      </c>
      <c r="Q24" s="30">
        <f t="shared" si="14"/>
        <v>0.5</v>
      </c>
      <c r="R24" s="56"/>
    </row>
    <row r="25" spans="1:18" ht="28.5" x14ac:dyDescent="0.45">
      <c r="A25" s="40">
        <v>15</v>
      </c>
      <c r="B25" s="59" t="s">
        <v>112</v>
      </c>
      <c r="C25" s="96">
        <v>45240</v>
      </c>
      <c r="D25" s="59" t="s">
        <v>96</v>
      </c>
      <c r="E25" s="59" t="s">
        <v>111</v>
      </c>
      <c r="F25" s="59" t="s">
        <v>35</v>
      </c>
      <c r="G25" s="60" t="s">
        <v>20</v>
      </c>
      <c r="H25" s="61">
        <v>0.5</v>
      </c>
      <c r="I25" s="38">
        <f>IF(F25 = "кућа", IF( H25 = 50%,   VLOOKUP(G25,'ЛИМИТИ ПО МЕРАМА'!$B$6:$F$22,2,FALSE),   IF(H25=55%,VLOOKUP(G25,'ЛИМИТИ ПО МЕРАМА'!$B$6:$F$22,3,FALSE),IF(H25=60%,VLOOKUP(G25,'ЛИМИТИ ПО МЕРАМА'!$B$6:$F$22,4,FALSE),IF(H25=65%,VLOOKUP(G25,'ЛИМИТИ ПО МЕРАМА'!$B$6:$F$22,5,FALSE))))),IF(H25=0.5,VLOOKUP(G25,'ЛИМИТИ ПО МЕРАМА'!$B$28:$C$37,2,FALSE),"ПРОВЕРИТИ УНОС"))</f>
        <v>90000</v>
      </c>
      <c r="J25" s="42" t="str">
        <f t="shared" si="11"/>
        <v>Замена пећи котлом на гас│0,5</v>
      </c>
      <c r="K25" s="68">
        <v>175320</v>
      </c>
      <c r="L25" s="38">
        <f t="shared" si="4"/>
        <v>87660</v>
      </c>
      <c r="M25" s="43">
        <f t="shared" si="15"/>
        <v>87660</v>
      </c>
      <c r="N25" s="41" t="str">
        <f t="shared" si="12"/>
        <v>NE</v>
      </c>
      <c r="O25" s="44">
        <f t="shared" si="13"/>
        <v>0.5</v>
      </c>
      <c r="P25" s="59" t="s">
        <v>297</v>
      </c>
      <c r="Q25" s="44">
        <f t="shared" si="14"/>
        <v>0.5</v>
      </c>
      <c r="R25" s="59"/>
    </row>
    <row r="26" spans="1:18" ht="28.5" x14ac:dyDescent="0.45">
      <c r="A26" s="3">
        <v>16</v>
      </c>
      <c r="B26" s="56" t="s">
        <v>112</v>
      </c>
      <c r="C26" s="95">
        <v>45240</v>
      </c>
      <c r="D26" s="56" t="s">
        <v>96</v>
      </c>
      <c r="E26" s="56" t="s">
        <v>111</v>
      </c>
      <c r="F26" s="56" t="s">
        <v>35</v>
      </c>
      <c r="G26" s="57" t="s">
        <v>26</v>
      </c>
      <c r="H26" s="58">
        <v>0.5</v>
      </c>
      <c r="I26" s="38">
        <f>IF(F26 = "кућа", IF( H26 = 50%,   VLOOKUP(G26,'ЛИМИТИ ПО МЕРАМА'!$B$6:$F$22,2,FALSE),   IF(H26=55%,VLOOKUP(G26,'ЛИМИТИ ПО МЕРАМА'!$B$6:$F$22,3,FALSE),IF(H26=60%,VLOOKUP(G26,'ЛИМИТИ ПО МЕРАМА'!$B$6:$F$22,4,FALSE),IF(H26=65%,VLOOKUP(G26,'ЛИМИТИ ПО МЕРАМА'!$B$6:$F$22,5,FALSE))))),IF(H26=0.5,VLOOKUP(G26,'ЛИМИТИ ПО МЕРАМА'!$B$28:$C$37,2,FALSE),"ПРОВЕРИТИ УНОС"))</f>
        <v>150000</v>
      </c>
      <c r="J26" s="9" t="str">
        <f t="shared" si="11"/>
        <v>Замена или уградња нове инсталација│0,5</v>
      </c>
      <c r="K26" s="67">
        <v>366858</v>
      </c>
      <c r="L26" s="38">
        <f t="shared" si="4"/>
        <v>150000</v>
      </c>
      <c r="M26" s="29">
        <f t="shared" si="15"/>
        <v>216858</v>
      </c>
      <c r="N26" s="2" t="str">
        <f t="shared" si="12"/>
        <v>NE</v>
      </c>
      <c r="O26" s="30">
        <f t="shared" si="13"/>
        <v>0.40887754935152021</v>
      </c>
      <c r="P26" s="56" t="s">
        <v>298</v>
      </c>
      <c r="Q26" s="30">
        <f t="shared" si="14"/>
        <v>0.59112245064847979</v>
      </c>
      <c r="R26" s="56"/>
    </row>
    <row r="27" spans="1:18" x14ac:dyDescent="0.45">
      <c r="A27" s="40">
        <v>17</v>
      </c>
      <c r="B27" s="59" t="s">
        <v>114</v>
      </c>
      <c r="C27" s="96">
        <v>45240</v>
      </c>
      <c r="D27" s="59" t="s">
        <v>160</v>
      </c>
      <c r="E27" s="59" t="s">
        <v>113</v>
      </c>
      <c r="F27" s="59" t="s">
        <v>35</v>
      </c>
      <c r="G27" s="60" t="s">
        <v>19</v>
      </c>
      <c r="H27" s="61">
        <v>0.5</v>
      </c>
      <c r="I27" s="38">
        <f>IF(F27 = "кућа", IF( H27 = 50%,   VLOOKUP(G27,'ЛИМИТИ ПО МЕРАМА'!$B$6:$F$22,2,FALSE),   IF(H27=55%,VLOOKUP(G27,'ЛИМИТИ ПО МЕРАМА'!$B$6:$F$22,3,FALSE),IF(H27=60%,VLOOKUP(G27,'ЛИМИТИ ПО МЕРАМА'!$B$6:$F$22,4,FALSE),IF(H27=65%,VLOOKUP(G27,'ЛИМИТИ ПО МЕРАМА'!$B$6:$F$22,5,FALSE))))),IF(H27=0.5,VLOOKUP(G27,'ЛИМИТИ ПО МЕРАМА'!$B$28:$C$37,2,FALSE),"ПРОВЕРИТИ УНОС"))</f>
        <v>160000</v>
      </c>
      <c r="J27" s="42" t="str">
        <f t="shared" si="11"/>
        <v>Замена прозора│0,5</v>
      </c>
      <c r="K27" s="68">
        <v>175356</v>
      </c>
      <c r="L27" s="38">
        <f t="shared" si="4"/>
        <v>87678</v>
      </c>
      <c r="M27" s="43">
        <f t="shared" si="15"/>
        <v>87678</v>
      </c>
      <c r="N27" s="41" t="str">
        <f t="shared" si="12"/>
        <v>NE</v>
      </c>
      <c r="O27" s="44">
        <f t="shared" si="13"/>
        <v>0.5</v>
      </c>
      <c r="P27" s="96" t="s">
        <v>306</v>
      </c>
      <c r="Q27" s="44">
        <f t="shared" si="14"/>
        <v>0.5</v>
      </c>
      <c r="R27" s="59"/>
    </row>
    <row r="28" spans="1:18" ht="28.5" x14ac:dyDescent="0.45">
      <c r="A28" s="3">
        <v>18</v>
      </c>
      <c r="B28" s="56" t="s">
        <v>101</v>
      </c>
      <c r="C28" s="95">
        <v>45240</v>
      </c>
      <c r="D28" s="56" t="s">
        <v>161</v>
      </c>
      <c r="E28" s="56" t="s">
        <v>116</v>
      </c>
      <c r="F28" s="56" t="s">
        <v>35</v>
      </c>
      <c r="G28" s="57" t="s">
        <v>20</v>
      </c>
      <c r="H28" s="58">
        <v>0.5</v>
      </c>
      <c r="I28" s="38">
        <f>IF(F28 = "кућа", IF( H28 = 50%,   VLOOKUP(G28,'ЛИМИТИ ПО МЕРАМА'!$B$6:$F$22,2,FALSE),   IF(H28=55%,VLOOKUP(G28,'ЛИМИТИ ПО МЕРАМА'!$B$6:$F$22,3,FALSE),IF(H28=60%,VLOOKUP(G28,'ЛИМИТИ ПО МЕРАМА'!$B$6:$F$22,4,FALSE),IF(H28=65%,VLOOKUP(G28,'ЛИМИТИ ПО МЕРАМА'!$B$6:$F$22,5,FALSE))))),IF(H28=0.5,VLOOKUP(G28,'ЛИМИТИ ПО МЕРАМА'!$B$28:$C$37,2,FALSE),"ПРОВЕРИТИ УНОС"))</f>
        <v>90000</v>
      </c>
      <c r="J28" s="9" t="str">
        <f t="shared" si="11"/>
        <v>Замена пећи котлом на гас│0,5</v>
      </c>
      <c r="K28" s="67">
        <v>166970</v>
      </c>
      <c r="L28" s="38">
        <f t="shared" si="4"/>
        <v>83485</v>
      </c>
      <c r="M28" s="29">
        <f t="shared" si="15"/>
        <v>83485</v>
      </c>
      <c r="N28" s="2" t="str">
        <f t="shared" si="12"/>
        <v>NE</v>
      </c>
      <c r="O28" s="30">
        <f t="shared" si="13"/>
        <v>0.5</v>
      </c>
      <c r="P28" s="56" t="s">
        <v>261</v>
      </c>
      <c r="Q28" s="30">
        <f t="shared" si="14"/>
        <v>0.5</v>
      </c>
      <c r="R28" s="56"/>
    </row>
    <row r="29" spans="1:18" ht="28.5" x14ac:dyDescent="0.45">
      <c r="A29" s="40">
        <v>19</v>
      </c>
      <c r="B29" s="59" t="s">
        <v>101</v>
      </c>
      <c r="C29" s="96">
        <v>45240</v>
      </c>
      <c r="D29" s="59" t="s">
        <v>161</v>
      </c>
      <c r="E29" s="59" t="s">
        <v>116</v>
      </c>
      <c r="F29" s="59" t="s">
        <v>35</v>
      </c>
      <c r="G29" s="60" t="s">
        <v>26</v>
      </c>
      <c r="H29" s="61">
        <v>0.5</v>
      </c>
      <c r="I29" s="38">
        <f>IF(F29 = "кућа", IF( H29 = 50%,   VLOOKUP(G29,'ЛИМИТИ ПО МЕРАМА'!$B$6:$F$22,2,FALSE),   IF(H29=55%,VLOOKUP(G29,'ЛИМИТИ ПО МЕРАМА'!$B$6:$F$22,3,FALSE),IF(H29=60%,VLOOKUP(G29,'ЛИМИТИ ПО МЕРАМА'!$B$6:$F$22,4,FALSE),IF(H29=65%,VLOOKUP(G29,'ЛИМИТИ ПО МЕРАМА'!$B$6:$F$22,5,FALSE))))),IF(H29=0.5,VLOOKUP(G29,'ЛИМИТИ ПО МЕРАМА'!$B$28:$C$37,2,FALSE),"ПРОВЕРИТИ УНОС"))</f>
        <v>150000</v>
      </c>
      <c r="J29" s="42" t="str">
        <f t="shared" si="11"/>
        <v>Замена или уградња нове инсталација│0,5</v>
      </c>
      <c r="K29" s="68">
        <v>28320</v>
      </c>
      <c r="L29" s="38">
        <f t="shared" si="4"/>
        <v>14160</v>
      </c>
      <c r="M29" s="43">
        <f t="shared" si="15"/>
        <v>14160</v>
      </c>
      <c r="N29" s="41" t="str">
        <f t="shared" si="12"/>
        <v>NE</v>
      </c>
      <c r="O29" s="44">
        <f t="shared" si="13"/>
        <v>0.5</v>
      </c>
      <c r="P29" s="59" t="s">
        <v>261</v>
      </c>
      <c r="Q29" s="44">
        <f t="shared" si="14"/>
        <v>0.5</v>
      </c>
      <c r="R29" s="59"/>
    </row>
    <row r="30" spans="1:18" ht="28.5" x14ac:dyDescent="0.45">
      <c r="A30" s="3">
        <v>20</v>
      </c>
      <c r="B30" s="56" t="s">
        <v>102</v>
      </c>
      <c r="C30" s="95">
        <v>45240</v>
      </c>
      <c r="D30" s="56" t="s">
        <v>118</v>
      </c>
      <c r="E30" s="56" t="s">
        <v>117</v>
      </c>
      <c r="F30" s="56" t="s">
        <v>35</v>
      </c>
      <c r="G30" s="57" t="s">
        <v>20</v>
      </c>
      <c r="H30" s="58">
        <v>0.5</v>
      </c>
      <c r="I30" s="38">
        <f>IF(F30 = "кућа", IF( H30 = 50%,   VLOOKUP(G30,'ЛИМИТИ ПО МЕРАМА'!$B$6:$F$22,2,FALSE),   IF(H30=55%,VLOOKUP(G30,'ЛИМИТИ ПО МЕРАМА'!$B$6:$F$22,3,FALSE),IF(H30=60%,VLOOKUP(G30,'ЛИМИТИ ПО МЕРАМА'!$B$6:$F$22,4,FALSE),IF(H30=65%,VLOOKUP(G30,'ЛИМИТИ ПО МЕРАМА'!$B$6:$F$22,5,FALSE))))),IF(H30=0.5,VLOOKUP(G30,'ЛИМИТИ ПО МЕРАМА'!$B$28:$C$37,2,FALSE),"ПРОВЕРИТИ УНОС"))</f>
        <v>90000</v>
      </c>
      <c r="J30" s="9" t="str">
        <f t="shared" si="11"/>
        <v>Замена пећи котлом на гас│0,5</v>
      </c>
      <c r="K30" s="67">
        <v>196234</v>
      </c>
      <c r="L30" s="38">
        <f t="shared" si="4"/>
        <v>90000</v>
      </c>
      <c r="M30" s="29">
        <f t="shared" si="15"/>
        <v>106234</v>
      </c>
      <c r="N30" s="2" t="str">
        <f t="shared" si="12"/>
        <v>NE</v>
      </c>
      <c r="O30" s="30">
        <f t="shared" si="13"/>
        <v>0.45863611810389637</v>
      </c>
      <c r="P30" s="56" t="s">
        <v>239</v>
      </c>
      <c r="Q30" s="30">
        <f t="shared" si="14"/>
        <v>0.54136388189610363</v>
      </c>
      <c r="R30" s="56"/>
    </row>
    <row r="31" spans="1:18" ht="28.5" x14ac:dyDescent="0.45">
      <c r="A31" s="40">
        <v>21</v>
      </c>
      <c r="B31" s="59" t="s">
        <v>122</v>
      </c>
      <c r="C31" s="96">
        <v>45240</v>
      </c>
      <c r="D31" s="59" t="s">
        <v>118</v>
      </c>
      <c r="E31" s="59" t="s">
        <v>119</v>
      </c>
      <c r="F31" s="59" t="s">
        <v>35</v>
      </c>
      <c r="G31" s="60" t="s">
        <v>20</v>
      </c>
      <c r="H31" s="61">
        <v>0.5</v>
      </c>
      <c r="I31" s="38">
        <f>IF(F31 = "кућа", IF( H31 = 50%,   VLOOKUP(G31,'ЛИМИТИ ПО МЕРАМА'!$B$6:$F$22,2,FALSE),   IF(H31=55%,VLOOKUP(G31,'ЛИМИТИ ПО МЕРАМА'!$B$6:$F$22,3,FALSE),IF(H31=60%,VLOOKUP(G31,'ЛИМИТИ ПО МЕРАМА'!$B$6:$F$22,4,FALSE),IF(H31=65%,VLOOKUP(G31,'ЛИМИТИ ПО МЕРАМА'!$B$6:$F$22,5,FALSE))))),IF(H31=0.5,VLOOKUP(G31,'ЛИМИТИ ПО МЕРАМА'!$B$28:$C$37,2,FALSE),"ПРОВЕРИТИ УНОС"))</f>
        <v>90000</v>
      </c>
      <c r="J31" s="42" t="str">
        <f t="shared" si="11"/>
        <v>Замена пећи котлом на гас│0,5</v>
      </c>
      <c r="K31" s="68">
        <v>161306</v>
      </c>
      <c r="L31" s="38">
        <f t="shared" si="4"/>
        <v>80653</v>
      </c>
      <c r="M31" s="43">
        <f t="shared" si="15"/>
        <v>80653</v>
      </c>
      <c r="N31" s="41" t="str">
        <f t="shared" si="12"/>
        <v>NE</v>
      </c>
      <c r="O31" s="44">
        <f t="shared" si="13"/>
        <v>0.5</v>
      </c>
      <c r="P31" s="59" t="s">
        <v>240</v>
      </c>
      <c r="Q31" s="44">
        <f t="shared" si="14"/>
        <v>0.5</v>
      </c>
      <c r="R31" s="59"/>
    </row>
    <row r="32" spans="1:18" ht="28.5" x14ac:dyDescent="0.45">
      <c r="A32" s="3">
        <v>22</v>
      </c>
      <c r="B32" s="56" t="s">
        <v>122</v>
      </c>
      <c r="C32" s="95">
        <v>45240</v>
      </c>
      <c r="D32" s="56" t="s">
        <v>118</v>
      </c>
      <c r="E32" s="56" t="s">
        <v>119</v>
      </c>
      <c r="F32" s="56" t="s">
        <v>35</v>
      </c>
      <c r="G32" s="57" t="s">
        <v>26</v>
      </c>
      <c r="H32" s="58">
        <v>0.5</v>
      </c>
      <c r="I32" s="38">
        <f>IF(F32 = "кућа", IF( H32 = 50%,   VLOOKUP(G32,'ЛИМИТИ ПО МЕРАМА'!$B$6:$F$22,2,FALSE),   IF(H32=55%,VLOOKUP(G32,'ЛИМИТИ ПО МЕРАМА'!$B$6:$F$22,3,FALSE),IF(H32=60%,VLOOKUP(G32,'ЛИМИТИ ПО МЕРАМА'!$B$6:$F$22,4,FALSE),IF(H32=65%,VLOOKUP(G32,'ЛИМИТИ ПО МЕРАМА'!$B$6:$F$22,5,FALSE))))),IF(H32=0.5,VLOOKUP(G32,'ЛИМИТИ ПО МЕРАМА'!$B$28:$C$37,2,FALSE),"ПРОВЕРИТИ УНОС"))</f>
        <v>150000</v>
      </c>
      <c r="J32" s="9" t="str">
        <f t="shared" si="11"/>
        <v>Замена или уградња нове инсталација│0,5</v>
      </c>
      <c r="K32" s="67">
        <v>212872</v>
      </c>
      <c r="L32" s="38">
        <f t="shared" si="4"/>
        <v>106436</v>
      </c>
      <c r="M32" s="29">
        <f t="shared" si="15"/>
        <v>106436</v>
      </c>
      <c r="N32" s="2" t="str">
        <f t="shared" si="12"/>
        <v>NE</v>
      </c>
      <c r="O32" s="30">
        <f t="shared" si="13"/>
        <v>0.5</v>
      </c>
      <c r="P32" s="56" t="s">
        <v>240</v>
      </c>
      <c r="Q32" s="30">
        <f t="shared" si="14"/>
        <v>0.5</v>
      </c>
      <c r="R32" s="56"/>
    </row>
    <row r="33" spans="1:18" x14ac:dyDescent="0.45">
      <c r="A33" s="40">
        <v>23</v>
      </c>
      <c r="B33" s="59" t="s">
        <v>122</v>
      </c>
      <c r="C33" s="96">
        <v>45240</v>
      </c>
      <c r="D33" s="59" t="s">
        <v>118</v>
      </c>
      <c r="E33" s="59" t="s">
        <v>119</v>
      </c>
      <c r="F33" s="59" t="s">
        <v>35</v>
      </c>
      <c r="G33" s="60" t="s">
        <v>30</v>
      </c>
      <c r="H33" s="61">
        <v>0.5</v>
      </c>
      <c r="I33" s="38">
        <f>IF(F33 = "кућа", IF( H33 = 50%,   VLOOKUP(G33,'ЛИМИТИ ПО МЕРАМА'!$B$6:$F$22,2,FALSE),   IF(H33=55%,VLOOKUP(G33,'ЛИМИТИ ПО МЕРАМА'!$B$6:$F$22,3,FALSE),IF(H33=60%,VLOOKUP(G33,'ЛИМИТИ ПО МЕРАМА'!$B$6:$F$22,4,FALSE),IF(H33=65%,VLOOKUP(G33,'ЛИМИТИ ПО МЕРАМА'!$B$6:$F$22,5,FALSE))))),IF(H33=0.5,VLOOKUP(G33,'ЛИМИТИ ПО МЕРАМА'!$B$28:$C$37,2,FALSE),"ПРОВЕРИТИ УНОС"))</f>
        <v>24000</v>
      </c>
      <c r="J33" s="42" t="str">
        <f t="shared" si="11"/>
        <v>Пројекат машинства│0,5</v>
      </c>
      <c r="K33" s="68">
        <v>28320</v>
      </c>
      <c r="L33" s="38">
        <f t="shared" si="4"/>
        <v>14160</v>
      </c>
      <c r="M33" s="43">
        <f t="shared" si="15"/>
        <v>14160</v>
      </c>
      <c r="N33" s="41" t="str">
        <f t="shared" si="12"/>
        <v>NE</v>
      </c>
      <c r="O33" s="44">
        <f t="shared" si="13"/>
        <v>0.5</v>
      </c>
      <c r="P33" s="59" t="s">
        <v>240</v>
      </c>
      <c r="Q33" s="44">
        <f t="shared" si="14"/>
        <v>0.5</v>
      </c>
      <c r="R33" s="59"/>
    </row>
    <row r="34" spans="1:18" ht="28.5" x14ac:dyDescent="0.45">
      <c r="A34" s="3">
        <v>24</v>
      </c>
      <c r="B34" s="56" t="s">
        <v>123</v>
      </c>
      <c r="C34" s="95">
        <v>45240</v>
      </c>
      <c r="D34" s="56" t="s">
        <v>121</v>
      </c>
      <c r="E34" s="56" t="s">
        <v>120</v>
      </c>
      <c r="F34" s="56" t="s">
        <v>35</v>
      </c>
      <c r="G34" s="57" t="s">
        <v>20</v>
      </c>
      <c r="H34" s="58">
        <v>0.5</v>
      </c>
      <c r="I34" s="38">
        <f>IF(F34 = "кућа", IF( H34 = 50%,   VLOOKUP(G34,'ЛИМИТИ ПО МЕРАМА'!$B$6:$F$22,2,FALSE),   IF(H34=55%,VLOOKUP(G34,'ЛИМИТИ ПО МЕРАМА'!$B$6:$F$22,3,FALSE),IF(H34=60%,VLOOKUP(G34,'ЛИМИТИ ПО МЕРАМА'!$B$6:$F$22,4,FALSE),IF(H34=65%,VLOOKUP(G34,'ЛИМИТИ ПО МЕРАМА'!$B$6:$F$22,5,FALSE))))),IF(H34=0.5,VLOOKUP(G34,'ЛИМИТИ ПО МЕРАМА'!$B$28:$C$37,2,FALSE),"ПРОВЕРИТИ УНОС"))</f>
        <v>90000</v>
      </c>
      <c r="J34" s="9" t="str">
        <f t="shared" si="11"/>
        <v>Замена пећи котлом на гас│0,5</v>
      </c>
      <c r="K34" s="67">
        <v>180914.01</v>
      </c>
      <c r="L34" s="38">
        <f t="shared" si="4"/>
        <v>90000</v>
      </c>
      <c r="M34" s="29">
        <f t="shared" si="15"/>
        <v>90914.010000000009</v>
      </c>
      <c r="N34" s="2" t="str">
        <f t="shared" si="12"/>
        <v>NE</v>
      </c>
      <c r="O34" s="30">
        <f t="shared" si="13"/>
        <v>0.4974739103953309</v>
      </c>
      <c r="P34" s="56" t="s">
        <v>265</v>
      </c>
      <c r="Q34" s="30">
        <f t="shared" si="14"/>
        <v>0.50252608960466916</v>
      </c>
      <c r="R34" s="56"/>
    </row>
    <row r="35" spans="1:18" ht="28.5" x14ac:dyDescent="0.45">
      <c r="A35" s="40">
        <v>25</v>
      </c>
      <c r="B35" s="59" t="s">
        <v>123</v>
      </c>
      <c r="C35" s="96">
        <v>45240</v>
      </c>
      <c r="D35" s="59" t="s">
        <v>121</v>
      </c>
      <c r="E35" s="59" t="s">
        <v>120</v>
      </c>
      <c r="F35" s="59" t="s">
        <v>35</v>
      </c>
      <c r="G35" s="60" t="s">
        <v>26</v>
      </c>
      <c r="H35" s="61">
        <v>0.5</v>
      </c>
      <c r="I35" s="38">
        <f>IF(F35 = "кућа", IF( H35 = 50%,   VLOOKUP(G35,'ЛИМИТИ ПО МЕРАМА'!$B$6:$F$22,2,FALSE),   IF(H35=55%,VLOOKUP(G35,'ЛИМИТИ ПО МЕРАМА'!$B$6:$F$22,3,FALSE),IF(H35=60%,VLOOKUP(G35,'ЛИМИТИ ПО МЕРАМА'!$B$6:$F$22,4,FALSE),IF(H35=65%,VLOOKUP(G35,'ЛИМИТИ ПО МЕРАМА'!$B$6:$F$22,5,FALSE))))),IF(H35=0.5,VLOOKUP(G35,'ЛИМИТИ ПО МЕРАМА'!$B$28:$C$37,2,FALSE),"ПРОВЕРИТИ УНОС"))</f>
        <v>150000</v>
      </c>
      <c r="J35" s="42" t="str">
        <f t="shared" si="11"/>
        <v>Замена или уградња нове инсталација│0,5</v>
      </c>
      <c r="K35" s="68">
        <v>308188.2</v>
      </c>
      <c r="L35" s="38">
        <f t="shared" si="4"/>
        <v>150000</v>
      </c>
      <c r="M35" s="43">
        <f t="shared" si="15"/>
        <v>158188.20000000001</v>
      </c>
      <c r="N35" s="41" t="str">
        <f t="shared" si="12"/>
        <v>NE</v>
      </c>
      <c r="O35" s="44">
        <f t="shared" si="13"/>
        <v>0.48671558482771238</v>
      </c>
      <c r="P35" s="59" t="s">
        <v>266</v>
      </c>
      <c r="Q35" s="44">
        <f t="shared" si="14"/>
        <v>0.51328441517228762</v>
      </c>
      <c r="R35" s="59"/>
    </row>
    <row r="36" spans="1:18" ht="28.5" customHeight="1" x14ac:dyDescent="0.45">
      <c r="A36" s="3">
        <v>26</v>
      </c>
      <c r="B36" s="56" t="s">
        <v>129</v>
      </c>
      <c r="C36" s="95">
        <v>45240</v>
      </c>
      <c r="D36" s="56" t="s">
        <v>125</v>
      </c>
      <c r="E36" s="56" t="s">
        <v>124</v>
      </c>
      <c r="F36" s="56" t="s">
        <v>35</v>
      </c>
      <c r="G36" s="57" t="s">
        <v>14</v>
      </c>
      <c r="H36" s="58">
        <v>0.5</v>
      </c>
      <c r="I36" s="38">
        <f>IF(F36 = "кућа", IF( H36 = 50%,   VLOOKUP(G36,'ЛИМИТИ ПО МЕРАМА'!$B$6:$F$22,2,FALSE),   IF(H36=55%,VLOOKUP(G36,'ЛИМИТИ ПО МЕРАМА'!$B$6:$F$22,3,FALSE),IF(H36=60%,VLOOKUP(G36,'ЛИМИТИ ПО МЕРАМА'!$B$6:$F$22,4,FALSE),IF(H36=65%,VLOOKUP(G36,'ЛИМИТИ ПО МЕРАМА'!$B$6:$F$22,5,FALSE))))),IF(H36=0.5,VLOOKUP(G36,'ЛИМИТИ ПО МЕРАМА'!$B$28:$C$37,2,FALSE),"ПРОВЕРИТИ УНОС"))</f>
        <v>250000</v>
      </c>
      <c r="J36" s="9" t="str">
        <f t="shared" si="11"/>
        <v>Изолација фасаде│0,5</v>
      </c>
      <c r="K36" s="67">
        <v>230400</v>
      </c>
      <c r="L36" s="38">
        <f t="shared" si="4"/>
        <v>115200</v>
      </c>
      <c r="M36" s="29">
        <f t="shared" si="15"/>
        <v>115200</v>
      </c>
      <c r="N36" s="2" t="str">
        <f t="shared" si="12"/>
        <v>NE</v>
      </c>
      <c r="O36" s="30">
        <f t="shared" si="13"/>
        <v>0.5</v>
      </c>
      <c r="P36" s="56" t="s">
        <v>286</v>
      </c>
      <c r="Q36" s="30">
        <f t="shared" si="14"/>
        <v>0.5</v>
      </c>
      <c r="R36" s="56"/>
    </row>
    <row r="37" spans="1:18" ht="28.5" x14ac:dyDescent="0.45">
      <c r="A37" s="40">
        <v>27</v>
      </c>
      <c r="B37" s="59" t="s">
        <v>128</v>
      </c>
      <c r="C37" s="96">
        <v>45240</v>
      </c>
      <c r="D37" s="59" t="s">
        <v>127</v>
      </c>
      <c r="E37" s="59" t="s">
        <v>126</v>
      </c>
      <c r="F37" s="59" t="s">
        <v>35</v>
      </c>
      <c r="G37" s="60" t="s">
        <v>20</v>
      </c>
      <c r="H37" s="61">
        <v>0.5</v>
      </c>
      <c r="I37" s="38">
        <f>IF(F37 = "кућа", IF( H37 = 50%,   VLOOKUP(G37,'ЛИМИТИ ПО МЕРАМА'!$B$6:$F$22,2,FALSE),   IF(H37=55%,VLOOKUP(G37,'ЛИМИТИ ПО МЕРАМА'!$B$6:$F$22,3,FALSE),IF(H37=60%,VLOOKUP(G37,'ЛИМИТИ ПО МЕРАМА'!$B$6:$F$22,4,FALSE),IF(H37=65%,VLOOKUP(G37,'ЛИМИТИ ПО МЕРАМА'!$B$6:$F$22,5,FALSE))))),IF(H37=0.5,VLOOKUP(G37,'ЛИМИТИ ПО МЕРАМА'!$B$28:$C$37,2,FALSE),"ПРОВЕРИТИ УНОС"))</f>
        <v>90000</v>
      </c>
      <c r="J37" s="42" t="str">
        <f t="shared" si="11"/>
        <v>Замена пећи котлом на гас│0,5</v>
      </c>
      <c r="K37" s="68">
        <v>193991</v>
      </c>
      <c r="L37" s="38">
        <f t="shared" si="4"/>
        <v>90000</v>
      </c>
      <c r="M37" s="43">
        <f t="shared" si="15"/>
        <v>103991</v>
      </c>
      <c r="N37" s="41" t="str">
        <f t="shared" si="12"/>
        <v>NE</v>
      </c>
      <c r="O37" s="44">
        <f t="shared" si="13"/>
        <v>0.46393904871875502</v>
      </c>
      <c r="P37" s="59" t="s">
        <v>272</v>
      </c>
      <c r="Q37" s="44">
        <f t="shared" si="14"/>
        <v>0.53606095128124498</v>
      </c>
      <c r="R37" s="59"/>
    </row>
    <row r="38" spans="1:18" ht="28.5" x14ac:dyDescent="0.45">
      <c r="A38" s="3">
        <v>28</v>
      </c>
      <c r="B38" s="56" t="s">
        <v>128</v>
      </c>
      <c r="C38" s="95">
        <v>45240</v>
      </c>
      <c r="D38" s="56" t="s">
        <v>127</v>
      </c>
      <c r="E38" s="56" t="s">
        <v>126</v>
      </c>
      <c r="F38" s="56" t="s">
        <v>35</v>
      </c>
      <c r="G38" s="57" t="s">
        <v>26</v>
      </c>
      <c r="H38" s="58">
        <v>0.5</v>
      </c>
      <c r="I38" s="38">
        <f>IF(F38 = "кућа", IF( H38 = 50%,   VLOOKUP(G38,'ЛИМИТИ ПО МЕРАМА'!$B$6:$F$22,2,FALSE),   IF(H38=55%,VLOOKUP(G38,'ЛИМИТИ ПО МЕРАМА'!$B$6:$F$22,3,FALSE),IF(H38=60%,VLOOKUP(G38,'ЛИМИТИ ПО МЕРАМА'!$B$6:$F$22,4,FALSE),IF(H38=65%,VLOOKUP(G38,'ЛИМИТИ ПО МЕРАМА'!$B$6:$F$22,5,FALSE))))),IF(H38=0.5,VLOOKUP(G38,'ЛИМИТИ ПО МЕРАМА'!$B$28:$C$37,2,FALSE),"ПРОВЕРИТИ УНОС"))</f>
        <v>150000</v>
      </c>
      <c r="J38" s="9" t="str">
        <f t="shared" si="11"/>
        <v>Замена или уградња нове инсталација│0,5</v>
      </c>
      <c r="K38" s="67">
        <v>383890.43</v>
      </c>
      <c r="L38" s="38">
        <f t="shared" si="4"/>
        <v>150000</v>
      </c>
      <c r="M38" s="29">
        <f t="shared" si="15"/>
        <v>233890.43</v>
      </c>
      <c r="N38" s="2" t="str">
        <f t="shared" si="12"/>
        <v>NE</v>
      </c>
      <c r="O38" s="30">
        <f t="shared" si="13"/>
        <v>0.39073649218085482</v>
      </c>
      <c r="P38" s="56" t="s">
        <v>271</v>
      </c>
      <c r="Q38" s="30">
        <f t="shared" si="14"/>
        <v>0.60926350781914518</v>
      </c>
      <c r="R38" s="56"/>
    </row>
    <row r="39" spans="1:18" ht="28.5" x14ac:dyDescent="0.45">
      <c r="A39" s="40">
        <v>29</v>
      </c>
      <c r="B39" s="59" t="s">
        <v>130</v>
      </c>
      <c r="C39" s="96">
        <v>45240</v>
      </c>
      <c r="D39" s="59" t="s">
        <v>161</v>
      </c>
      <c r="E39" s="59" t="s">
        <v>131</v>
      </c>
      <c r="F39" s="59" t="s">
        <v>35</v>
      </c>
      <c r="G39" s="60" t="s">
        <v>20</v>
      </c>
      <c r="H39" s="61">
        <v>0.5</v>
      </c>
      <c r="I39" s="38">
        <f>IF(F39 = "кућа", IF( H39 = 50%,   VLOOKUP(G39,'ЛИМИТИ ПО МЕРАМА'!$B$6:$F$22,2,FALSE),   IF(H39=55%,VLOOKUP(G39,'ЛИМИТИ ПО МЕРАМА'!$B$6:$F$22,3,FALSE),IF(H39=60%,VLOOKUP(G39,'ЛИМИТИ ПО МЕРАМА'!$B$6:$F$22,4,FALSE),IF(H39=65%,VLOOKUP(G39,'ЛИМИТИ ПО МЕРАМА'!$B$6:$F$22,5,FALSE))))),IF(H39=0.5,VLOOKUP(G39,'ЛИМИТИ ПО МЕРАМА'!$B$28:$C$37,2,FALSE),"ПРОВЕРИТИ УНОС"))</f>
        <v>90000</v>
      </c>
      <c r="J39" s="42" t="str">
        <f t="shared" si="11"/>
        <v>Замена пећи котлом на гас│0,5</v>
      </c>
      <c r="K39" s="68">
        <v>207916</v>
      </c>
      <c r="L39" s="38">
        <f t="shared" si="4"/>
        <v>90000</v>
      </c>
      <c r="M39" s="43">
        <f t="shared" si="15"/>
        <v>117916</v>
      </c>
      <c r="N39" s="41" t="str">
        <f t="shared" si="12"/>
        <v>NE</v>
      </c>
      <c r="O39" s="44">
        <f t="shared" si="13"/>
        <v>0.43286711941360934</v>
      </c>
      <c r="P39" s="59" t="s">
        <v>233</v>
      </c>
      <c r="Q39" s="44">
        <f t="shared" si="14"/>
        <v>0.56713288058639066</v>
      </c>
      <c r="R39" s="59"/>
    </row>
    <row r="40" spans="1:18" x14ac:dyDescent="0.45">
      <c r="A40" s="3">
        <v>30</v>
      </c>
      <c r="B40" s="56" t="s">
        <v>130</v>
      </c>
      <c r="C40" s="95">
        <v>45240</v>
      </c>
      <c r="D40" s="56" t="s">
        <v>161</v>
      </c>
      <c r="E40" s="56" t="s">
        <v>131</v>
      </c>
      <c r="F40" s="56" t="s">
        <v>35</v>
      </c>
      <c r="G40" s="57" t="s">
        <v>30</v>
      </c>
      <c r="H40" s="58">
        <v>0.5</v>
      </c>
      <c r="I40" s="38">
        <f>IF(F40 = "кућа", IF( H40 = 50%,   VLOOKUP(G40,'ЛИМИТИ ПО МЕРАМА'!$B$6:$F$22,2,FALSE),   IF(H40=55%,VLOOKUP(G40,'ЛИМИТИ ПО МЕРАМА'!$B$6:$F$22,3,FALSE),IF(H40=60%,VLOOKUP(G40,'ЛИМИТИ ПО МЕРАМА'!$B$6:$F$22,4,FALSE),IF(H40=65%,VLOOKUP(G40,'ЛИМИТИ ПО МЕРАМА'!$B$6:$F$22,5,FALSE))))),IF(H40=0.5,VLOOKUP(G40,'ЛИМИТИ ПО МЕРАМА'!$B$28:$C$37,2,FALSE),"ПРОВЕРИТИ УНОС"))</f>
        <v>24000</v>
      </c>
      <c r="J40" s="9" t="str">
        <f t="shared" si="11"/>
        <v>Пројекат машинства│0,5</v>
      </c>
      <c r="K40" s="67">
        <v>28320</v>
      </c>
      <c r="L40" s="38">
        <f t="shared" si="4"/>
        <v>14160</v>
      </c>
      <c r="M40" s="29">
        <f t="shared" si="15"/>
        <v>14160</v>
      </c>
      <c r="N40" s="2" t="str">
        <f t="shared" si="12"/>
        <v>NE</v>
      </c>
      <c r="O40" s="30">
        <f t="shared" si="13"/>
        <v>0.5</v>
      </c>
      <c r="P40" s="56" t="s">
        <v>233</v>
      </c>
      <c r="Q40" s="30">
        <f t="shared" si="14"/>
        <v>0.5</v>
      </c>
      <c r="R40" s="56"/>
    </row>
    <row r="41" spans="1:18" ht="28.5" x14ac:dyDescent="0.45">
      <c r="A41" s="40">
        <v>31</v>
      </c>
      <c r="B41" s="59" t="s">
        <v>133</v>
      </c>
      <c r="C41" s="96">
        <v>45240</v>
      </c>
      <c r="D41" s="59" t="s">
        <v>96</v>
      </c>
      <c r="E41" s="59" t="s">
        <v>132</v>
      </c>
      <c r="F41" s="59" t="s">
        <v>35</v>
      </c>
      <c r="G41" s="60" t="s">
        <v>20</v>
      </c>
      <c r="H41" s="61">
        <v>0.5</v>
      </c>
      <c r="I41" s="38">
        <f>IF(F41 = "кућа", IF( H41 = 50%,   VLOOKUP(G41,'ЛИМИТИ ПО МЕРАМА'!$B$6:$F$22,2,FALSE),   IF(H41=55%,VLOOKUP(G41,'ЛИМИТИ ПО МЕРАМА'!$B$6:$F$22,3,FALSE),IF(H41=60%,VLOOKUP(G41,'ЛИМИТИ ПО МЕРАМА'!$B$6:$F$22,4,FALSE),IF(H41=65%,VLOOKUP(G41,'ЛИМИТИ ПО МЕРАМА'!$B$6:$F$22,5,FALSE))))),IF(H41=0.5,VLOOKUP(G41,'ЛИМИТИ ПО МЕРАМА'!$B$28:$C$37,2,FALSE),"ПРОВЕРИТИ УНОС"))</f>
        <v>90000</v>
      </c>
      <c r="J41" s="42" t="str">
        <f t="shared" si="11"/>
        <v>Замена пећи котлом на гас│0,5</v>
      </c>
      <c r="K41" s="68">
        <v>201600</v>
      </c>
      <c r="L41" s="38">
        <f t="shared" si="4"/>
        <v>90000</v>
      </c>
      <c r="M41" s="43">
        <f t="shared" si="15"/>
        <v>111600</v>
      </c>
      <c r="N41" s="41" t="str">
        <f t="shared" si="12"/>
        <v>NE</v>
      </c>
      <c r="O41" s="44">
        <f t="shared" si="13"/>
        <v>0.44642857142857145</v>
      </c>
      <c r="P41" s="59" t="s">
        <v>315</v>
      </c>
      <c r="Q41" s="44">
        <f t="shared" si="14"/>
        <v>0.5535714285714286</v>
      </c>
      <c r="R41" s="59"/>
    </row>
    <row r="42" spans="1:18" ht="28.5" x14ac:dyDescent="0.45">
      <c r="A42" s="3">
        <v>32</v>
      </c>
      <c r="B42" s="56" t="s">
        <v>133</v>
      </c>
      <c r="C42" s="95">
        <v>45240</v>
      </c>
      <c r="D42" s="56" t="s">
        <v>96</v>
      </c>
      <c r="E42" s="56" t="s">
        <v>132</v>
      </c>
      <c r="F42" s="56" t="s">
        <v>35</v>
      </c>
      <c r="G42" s="57" t="s">
        <v>26</v>
      </c>
      <c r="H42" s="58">
        <v>0.5</v>
      </c>
      <c r="I42" s="38">
        <f>IF(F42 = "кућа", IF( H42 = 50%,   VLOOKUP(G42,'ЛИМИТИ ПО МЕРАМА'!$B$6:$F$22,2,FALSE),   IF(H42=55%,VLOOKUP(G42,'ЛИМИТИ ПО МЕРАМА'!$B$6:$F$22,3,FALSE),IF(H42=60%,VLOOKUP(G42,'ЛИМИТИ ПО МЕРАМА'!$B$6:$F$22,4,FALSE),IF(H42=65%,VLOOKUP(G42,'ЛИМИТИ ПО МЕРАМА'!$B$6:$F$22,5,FALSE))))),IF(H42=0.5,VLOOKUP(G42,'ЛИМИТИ ПО МЕРАМА'!$B$28:$C$37,2,FALSE),"ПРОВЕРИТИ УНОС"))</f>
        <v>150000</v>
      </c>
      <c r="J42" s="9" t="str">
        <f t="shared" si="11"/>
        <v>Замена или уградња нове инсталација│0,5</v>
      </c>
      <c r="K42" s="67">
        <v>159472.79999999999</v>
      </c>
      <c r="L42" s="38">
        <f t="shared" si="4"/>
        <v>79736.399999999994</v>
      </c>
      <c r="M42" s="29">
        <f t="shared" si="15"/>
        <v>79736.399999999994</v>
      </c>
      <c r="N42" s="2" t="str">
        <f t="shared" si="12"/>
        <v>NE</v>
      </c>
      <c r="O42" s="30">
        <f t="shared" si="13"/>
        <v>0.5</v>
      </c>
      <c r="P42" s="56" t="s">
        <v>319</v>
      </c>
      <c r="Q42" s="30">
        <f t="shared" si="14"/>
        <v>0.5</v>
      </c>
      <c r="R42" s="56"/>
    </row>
    <row r="43" spans="1:18" ht="28.5" x14ac:dyDescent="0.45">
      <c r="A43" s="40">
        <v>33</v>
      </c>
      <c r="B43" s="59" t="s">
        <v>135</v>
      </c>
      <c r="C43" s="96">
        <v>45240</v>
      </c>
      <c r="D43" s="59" t="s">
        <v>161</v>
      </c>
      <c r="E43" s="59" t="s">
        <v>134</v>
      </c>
      <c r="F43" s="59" t="s">
        <v>35</v>
      </c>
      <c r="G43" s="60" t="s">
        <v>20</v>
      </c>
      <c r="H43" s="61">
        <v>0.5</v>
      </c>
      <c r="I43" s="38">
        <f>IF(F43 = "кућа", IF( H43 = 50%,   VLOOKUP(G43,'ЛИМИТИ ПО МЕРАМА'!$B$6:$F$22,2,FALSE),   IF(H43=55%,VLOOKUP(G43,'ЛИМИТИ ПО МЕРАМА'!$B$6:$F$22,3,FALSE),IF(H43=60%,VLOOKUP(G43,'ЛИМИТИ ПО МЕРАМА'!$B$6:$F$22,4,FALSE),IF(H43=65%,VLOOKUP(G43,'ЛИМИТИ ПО МЕРАМА'!$B$6:$F$22,5,FALSE))))),IF(H43=0.5,VLOOKUP(G43,'ЛИМИТИ ПО МЕРАМА'!$B$28:$C$37,2,FALSE),"ПРОВЕРИТИ УНОС"))</f>
        <v>90000</v>
      </c>
      <c r="J43" s="42" t="str">
        <f t="shared" si="11"/>
        <v>Замена пећи котлом на гас│0,5</v>
      </c>
      <c r="K43" s="68">
        <v>189036</v>
      </c>
      <c r="L43" s="38">
        <f t="shared" si="4"/>
        <v>90000</v>
      </c>
      <c r="M43" s="43">
        <f t="shared" si="15"/>
        <v>99036</v>
      </c>
      <c r="N43" s="41" t="str">
        <f t="shared" si="12"/>
        <v>NE</v>
      </c>
      <c r="O43" s="44">
        <f t="shared" si="13"/>
        <v>0.47609979051609219</v>
      </c>
      <c r="P43" s="59" t="s">
        <v>314</v>
      </c>
      <c r="Q43" s="44">
        <f t="shared" si="14"/>
        <v>0.52390020948390781</v>
      </c>
      <c r="R43" s="59"/>
    </row>
    <row r="44" spans="1:18" x14ac:dyDescent="0.45">
      <c r="A44" s="3">
        <v>34</v>
      </c>
      <c r="B44" s="56" t="s">
        <v>135</v>
      </c>
      <c r="C44" s="95">
        <v>45240</v>
      </c>
      <c r="D44" s="56" t="s">
        <v>162</v>
      </c>
      <c r="E44" s="56" t="s">
        <v>134</v>
      </c>
      <c r="F44" s="56" t="s">
        <v>35</v>
      </c>
      <c r="G44" s="57" t="s">
        <v>30</v>
      </c>
      <c r="H44" s="58">
        <v>0.5</v>
      </c>
      <c r="I44" s="38">
        <f>IF(F44 = "кућа", IF( H44 = 50%,   VLOOKUP(G44,'ЛИМИТИ ПО МЕРАМА'!$B$6:$F$22,2,FALSE),   IF(H44=55%,VLOOKUP(G44,'ЛИМИТИ ПО МЕРАМА'!$B$6:$F$22,3,FALSE),IF(H44=60%,VLOOKUP(G44,'ЛИМИТИ ПО МЕРАМА'!$B$6:$F$22,4,FALSE),IF(H44=65%,VLOOKUP(G44,'ЛИМИТИ ПО МЕРАМА'!$B$6:$F$22,5,FALSE))))),IF(H44=0.5,VLOOKUP(G44,'ЛИМИТИ ПО МЕРАМА'!$B$28:$C$37,2,FALSE),"ПРОВЕРИТИ УНОС"))</f>
        <v>24000</v>
      </c>
      <c r="J44" s="9" t="str">
        <f t="shared" si="11"/>
        <v>Пројекат машинства│0,5</v>
      </c>
      <c r="K44" s="67">
        <v>28320</v>
      </c>
      <c r="L44" s="38">
        <f t="shared" si="4"/>
        <v>14160</v>
      </c>
      <c r="M44" s="29">
        <f t="shared" si="15"/>
        <v>14160</v>
      </c>
      <c r="N44" s="2" t="str">
        <f t="shared" si="12"/>
        <v>NE</v>
      </c>
      <c r="O44" s="30">
        <f t="shared" si="13"/>
        <v>0.5</v>
      </c>
      <c r="P44" s="56" t="s">
        <v>314</v>
      </c>
      <c r="Q44" s="30">
        <f t="shared" si="14"/>
        <v>0.5</v>
      </c>
      <c r="R44" s="56"/>
    </row>
    <row r="45" spans="1:18" ht="28.5" customHeight="1" x14ac:dyDescent="0.45">
      <c r="A45" s="40">
        <v>35</v>
      </c>
      <c r="B45" s="59" t="s">
        <v>310</v>
      </c>
      <c r="C45" s="96">
        <v>45240</v>
      </c>
      <c r="D45" s="59" t="s">
        <v>93</v>
      </c>
      <c r="E45" s="59" t="s">
        <v>163</v>
      </c>
      <c r="F45" s="59" t="s">
        <v>35</v>
      </c>
      <c r="G45" s="60" t="s">
        <v>19</v>
      </c>
      <c r="H45" s="61">
        <v>0.5</v>
      </c>
      <c r="I45" s="38">
        <f>IF(F45 = "кућа", IF( H45 = 50%,   VLOOKUP(G45,'ЛИМИТИ ПО МЕРАМА'!$B$6:$F$22,2,FALSE),   IF(H45=55%,VLOOKUP(G45,'ЛИМИТИ ПО МЕРАМА'!$B$6:$F$22,3,FALSE),IF(H45=60%,VLOOKUP(G45,'ЛИМИТИ ПО МЕРАМА'!$B$6:$F$22,4,FALSE),IF(H45=65%,VLOOKUP(G45,'ЛИМИТИ ПО МЕРАМА'!$B$6:$F$22,5,FALSE))))),IF(H45=0.5,VLOOKUP(G45,'ЛИМИТИ ПО МЕРАМА'!$B$28:$C$37,2,FALSE),"ПРОВЕРИТИ УНОС"))</f>
        <v>160000</v>
      </c>
      <c r="J45" s="42" t="str">
        <f t="shared" si="11"/>
        <v>Замена прозора│0,5</v>
      </c>
      <c r="K45" s="68">
        <v>446138.82</v>
      </c>
      <c r="L45" s="38">
        <f t="shared" si="4"/>
        <v>160000</v>
      </c>
      <c r="M45" s="43">
        <f t="shared" si="15"/>
        <v>286138.82</v>
      </c>
      <c r="N45" s="41" t="str">
        <f t="shared" si="12"/>
        <v>NE</v>
      </c>
      <c r="O45" s="44">
        <f t="shared" si="13"/>
        <v>0.35863276815947109</v>
      </c>
      <c r="P45" s="59" t="s">
        <v>244</v>
      </c>
      <c r="Q45" s="44">
        <f t="shared" si="14"/>
        <v>0.64136723184052891</v>
      </c>
      <c r="R45" s="59"/>
    </row>
    <row r="46" spans="1:18" ht="28.5" x14ac:dyDescent="0.45">
      <c r="A46" s="3">
        <v>36</v>
      </c>
      <c r="B46" s="56" t="s">
        <v>311</v>
      </c>
      <c r="C46" s="95">
        <v>45240</v>
      </c>
      <c r="D46" s="56" t="s">
        <v>96</v>
      </c>
      <c r="E46" s="56" t="s">
        <v>163</v>
      </c>
      <c r="F46" s="56" t="s">
        <v>35</v>
      </c>
      <c r="G46" s="57" t="s">
        <v>20</v>
      </c>
      <c r="H46" s="58">
        <v>0.5</v>
      </c>
      <c r="I46" s="38">
        <f>IF(F46 = "кућа", IF( H46 = 50%,   VLOOKUP(G46,'ЛИМИТИ ПО МЕРАМА'!$B$6:$F$22,2,FALSE),   IF(H46=55%,VLOOKUP(G46,'ЛИМИТИ ПО МЕРАМА'!$B$6:$F$22,3,FALSE),IF(H46=60%,VLOOKUP(G46,'ЛИМИТИ ПО МЕРАМА'!$B$6:$F$22,4,FALSE),IF(H46=65%,VLOOKUP(G46,'ЛИМИТИ ПО МЕРАМА'!$B$6:$F$22,5,FALSE))))),IF(H46=0.5,VLOOKUP(G46,'ЛИМИТИ ПО МЕРАМА'!$B$28:$C$37,2,FALSE),"ПРОВЕРИТИ УНОС"))</f>
        <v>90000</v>
      </c>
      <c r="J46" s="9" t="str">
        <f t="shared" si="11"/>
        <v>Замена пећи котлом на гас│0,5</v>
      </c>
      <c r="K46" s="67">
        <v>175176</v>
      </c>
      <c r="L46" s="38">
        <f t="shared" si="4"/>
        <v>87588</v>
      </c>
      <c r="M46" s="29">
        <f t="shared" si="15"/>
        <v>87588</v>
      </c>
      <c r="N46" s="2" t="str">
        <f t="shared" si="12"/>
        <v>NE</v>
      </c>
      <c r="O46" s="30">
        <f t="shared" si="13"/>
        <v>0.5</v>
      </c>
      <c r="P46" s="56" t="s">
        <v>312</v>
      </c>
      <c r="Q46" s="30">
        <f t="shared" si="14"/>
        <v>0.5</v>
      </c>
      <c r="R46" s="56"/>
    </row>
    <row r="47" spans="1:18" ht="28.5" x14ac:dyDescent="0.45">
      <c r="A47" s="40">
        <v>37</v>
      </c>
      <c r="B47" s="59" t="s">
        <v>311</v>
      </c>
      <c r="C47" s="96">
        <v>45240</v>
      </c>
      <c r="D47" s="59" t="s">
        <v>96</v>
      </c>
      <c r="E47" s="59" t="s">
        <v>163</v>
      </c>
      <c r="F47" s="59" t="s">
        <v>35</v>
      </c>
      <c r="G47" s="60" t="s">
        <v>26</v>
      </c>
      <c r="H47" s="61">
        <v>0.5</v>
      </c>
      <c r="I47" s="38">
        <f>IF(F47 = "кућа", IF( H47 = 50%,   VLOOKUP(G47,'ЛИМИТИ ПО МЕРАМА'!$B$6:$F$22,2,FALSE),   IF(H47=55%,VLOOKUP(G47,'ЛИМИТИ ПО МЕРАМА'!$B$6:$F$22,3,FALSE),IF(H47=60%,VLOOKUP(G47,'ЛИМИТИ ПО МЕРАМА'!$B$6:$F$22,4,FALSE),IF(H47=65%,VLOOKUP(G47,'ЛИМИТИ ПО МЕРАМА'!$B$6:$F$22,5,FALSE))))),IF(H47=0.5,VLOOKUP(G47,'ЛИМИТИ ПО МЕРАМА'!$B$28:$C$37,2,FALSE),"ПРОВЕРИТИ УНОС"))</f>
        <v>150000</v>
      </c>
      <c r="J47" s="42" t="str">
        <f t="shared" si="11"/>
        <v>Замена или уградња нове инсталација│0,5</v>
      </c>
      <c r="K47" s="68">
        <v>444920.4</v>
      </c>
      <c r="L47" s="38">
        <f t="shared" si="4"/>
        <v>150000</v>
      </c>
      <c r="M47" s="43">
        <f t="shared" si="15"/>
        <v>294920.40000000002</v>
      </c>
      <c r="N47" s="41" t="str">
        <f t="shared" si="12"/>
        <v>NE</v>
      </c>
      <c r="O47" s="44">
        <f t="shared" si="13"/>
        <v>0.33713895788999559</v>
      </c>
      <c r="P47" s="59" t="s">
        <v>313</v>
      </c>
      <c r="Q47" s="44">
        <f t="shared" si="14"/>
        <v>0.66286104211000441</v>
      </c>
      <c r="R47" s="59"/>
    </row>
    <row r="48" spans="1:18" ht="28.5" x14ac:dyDescent="0.45">
      <c r="A48" s="3">
        <v>38</v>
      </c>
      <c r="B48" s="56" t="s">
        <v>164</v>
      </c>
      <c r="C48" s="95">
        <v>45240</v>
      </c>
      <c r="D48" s="56" t="s">
        <v>96</v>
      </c>
      <c r="E48" s="56" t="s">
        <v>165</v>
      </c>
      <c r="F48" s="56" t="s">
        <v>35</v>
      </c>
      <c r="G48" s="57" t="s">
        <v>20</v>
      </c>
      <c r="H48" s="58">
        <v>0.5</v>
      </c>
      <c r="I48" s="38">
        <f>IF(F48 = "кућа", IF( H48 = 50%,   VLOOKUP(G48,'ЛИМИТИ ПО МЕРАМА'!$B$6:$F$22,2,FALSE),   IF(H48=55%,VLOOKUP(G48,'ЛИМИТИ ПО МЕРАМА'!$B$6:$F$22,3,FALSE),IF(H48=60%,VLOOKUP(G48,'ЛИМИТИ ПО МЕРАМА'!$B$6:$F$22,4,FALSE),IF(H48=65%,VLOOKUP(G48,'ЛИМИТИ ПО МЕРАМА'!$B$6:$F$22,5,FALSE))))),IF(H48=0.5,VLOOKUP(G48,'ЛИМИТИ ПО МЕРАМА'!$B$28:$C$37,2,FALSE),"ПРОВЕРИТИ УНОС"))</f>
        <v>90000</v>
      </c>
      <c r="J48" s="9" t="str">
        <f t="shared" si="11"/>
        <v>Замена пећи котлом на гас│0,5</v>
      </c>
      <c r="K48" s="67">
        <v>122400</v>
      </c>
      <c r="L48" s="38">
        <f t="shared" si="4"/>
        <v>61200</v>
      </c>
      <c r="M48" s="29">
        <f t="shared" si="15"/>
        <v>61200</v>
      </c>
      <c r="N48" s="2" t="str">
        <f t="shared" si="12"/>
        <v>NE</v>
      </c>
      <c r="O48" s="30">
        <f t="shared" si="13"/>
        <v>0.5</v>
      </c>
      <c r="P48" s="56" t="s">
        <v>299</v>
      </c>
      <c r="Q48" s="30">
        <f t="shared" si="14"/>
        <v>0.5</v>
      </c>
      <c r="R48" s="56"/>
    </row>
    <row r="49" spans="1:18" ht="28.5" x14ac:dyDescent="0.45">
      <c r="A49" s="40">
        <v>39</v>
      </c>
      <c r="B49" s="59" t="s">
        <v>164</v>
      </c>
      <c r="C49" s="96">
        <v>45240</v>
      </c>
      <c r="D49" s="59" t="s">
        <v>96</v>
      </c>
      <c r="E49" s="59" t="s">
        <v>165</v>
      </c>
      <c r="F49" s="59" t="s">
        <v>35</v>
      </c>
      <c r="G49" s="60" t="s">
        <v>26</v>
      </c>
      <c r="H49" s="61">
        <v>0.5</v>
      </c>
      <c r="I49" s="38">
        <f>IF(F49 = "кућа", IF( H49 = 50%,   VLOOKUP(G49,'ЛИМИТИ ПО МЕРАМА'!$B$6:$F$22,2,FALSE),   IF(H49=55%,VLOOKUP(G49,'ЛИМИТИ ПО МЕРАМА'!$B$6:$F$22,3,FALSE),IF(H49=60%,VLOOKUP(G49,'ЛИМИТИ ПО МЕРАМА'!$B$6:$F$22,4,FALSE),IF(H49=65%,VLOOKUP(G49,'ЛИМИТИ ПО МЕРАМА'!$B$6:$F$22,5,FALSE))))),IF(H49=0.5,VLOOKUP(G49,'ЛИМИТИ ПО МЕРАМА'!$B$28:$C$37,2,FALSE),"ПРОВЕРИТИ УНОС"))</f>
        <v>150000</v>
      </c>
      <c r="J49" s="42" t="str">
        <f t="shared" si="11"/>
        <v>Замена или уградња нове инсталација│0,5</v>
      </c>
      <c r="K49" s="68">
        <v>77428.800000000003</v>
      </c>
      <c r="L49" s="38">
        <f t="shared" si="4"/>
        <v>38714.400000000001</v>
      </c>
      <c r="M49" s="43">
        <f t="shared" si="15"/>
        <v>38714.400000000001</v>
      </c>
      <c r="N49" s="41" t="str">
        <f t="shared" si="12"/>
        <v>NE</v>
      </c>
      <c r="O49" s="44">
        <f t="shared" si="13"/>
        <v>0.5</v>
      </c>
      <c r="P49" s="59" t="s">
        <v>300</v>
      </c>
      <c r="Q49" s="44">
        <f t="shared" si="14"/>
        <v>0.5</v>
      </c>
      <c r="R49" s="59"/>
    </row>
    <row r="50" spans="1:18" ht="28.5" x14ac:dyDescent="0.45">
      <c r="A50" s="3">
        <v>40</v>
      </c>
      <c r="B50" s="56" t="s">
        <v>167</v>
      </c>
      <c r="C50" s="95">
        <v>45240</v>
      </c>
      <c r="D50" s="56" t="s">
        <v>140</v>
      </c>
      <c r="E50" s="56" t="s">
        <v>166</v>
      </c>
      <c r="F50" s="56" t="s">
        <v>35</v>
      </c>
      <c r="G50" s="57" t="s">
        <v>20</v>
      </c>
      <c r="H50" s="58">
        <v>0.5</v>
      </c>
      <c r="I50" s="38">
        <f>IF(F50 = "кућа", IF( H50 = 50%,   VLOOKUP(G50,'ЛИМИТИ ПО МЕРАМА'!$B$6:$F$22,2,FALSE),   IF(H50=55%,VLOOKUP(G50,'ЛИМИТИ ПО МЕРАМА'!$B$6:$F$22,3,FALSE),IF(H50=60%,VLOOKUP(G50,'ЛИМИТИ ПО МЕРАМА'!$B$6:$F$22,4,FALSE),IF(H50=65%,VLOOKUP(G50,'ЛИМИТИ ПО МЕРАМА'!$B$6:$F$22,5,FALSE))))),IF(H50=0.5,VLOOKUP(G50,'ЛИМИТИ ПО МЕРАМА'!$B$28:$C$37,2,FALSE),"ПРОВЕРИТИ УНОС"))</f>
        <v>90000</v>
      </c>
      <c r="J50" s="9" t="str">
        <f t="shared" si="11"/>
        <v>Замена пећи котлом на гас│0,5</v>
      </c>
      <c r="K50" s="67">
        <v>161306</v>
      </c>
      <c r="L50" s="38">
        <f t="shared" si="4"/>
        <v>80653</v>
      </c>
      <c r="M50" s="29">
        <f t="shared" si="15"/>
        <v>80653</v>
      </c>
      <c r="N50" s="2" t="str">
        <f t="shared" si="12"/>
        <v>NE</v>
      </c>
      <c r="O50" s="30">
        <f t="shared" si="13"/>
        <v>0.5</v>
      </c>
      <c r="P50" s="56" t="s">
        <v>273</v>
      </c>
      <c r="Q50" s="30">
        <f t="shared" si="14"/>
        <v>0.5</v>
      </c>
      <c r="R50" s="56"/>
    </row>
    <row r="51" spans="1:18" ht="28.5" x14ac:dyDescent="0.45">
      <c r="A51" s="40">
        <v>41</v>
      </c>
      <c r="B51" s="59" t="s">
        <v>167</v>
      </c>
      <c r="C51" s="96">
        <v>45240</v>
      </c>
      <c r="D51" s="59" t="s">
        <v>140</v>
      </c>
      <c r="E51" s="59" t="s">
        <v>166</v>
      </c>
      <c r="F51" s="59" t="s">
        <v>35</v>
      </c>
      <c r="G51" s="60" t="s">
        <v>26</v>
      </c>
      <c r="H51" s="61">
        <v>0.5</v>
      </c>
      <c r="I51" s="38">
        <f>IF(F51 = "кућа", IF( H51 = 50%,   VLOOKUP(G51,'ЛИМИТИ ПО МЕРАМА'!$B$6:$F$22,2,FALSE),   IF(H51=55%,VLOOKUP(G51,'ЛИМИТИ ПО МЕРАМА'!$B$6:$F$22,3,FALSE),IF(H51=60%,VLOOKUP(G51,'ЛИМИТИ ПО МЕРАМА'!$B$6:$F$22,4,FALSE),IF(H51=65%,VLOOKUP(G51,'ЛИМИТИ ПО МЕРАМА'!$B$6:$F$22,5,FALSE))))),IF(H51=0.5,VLOOKUP(G51,'ЛИМИТИ ПО МЕРАМА'!$B$28:$C$37,2,FALSE),"ПРОВЕРИТИ УНОС"))</f>
        <v>150000</v>
      </c>
      <c r="J51" s="42" t="str">
        <f t="shared" si="11"/>
        <v>Замена или уградња нове инсталација│0,5</v>
      </c>
      <c r="K51" s="68">
        <v>318718</v>
      </c>
      <c r="L51" s="38">
        <f t="shared" si="4"/>
        <v>150000</v>
      </c>
      <c r="M51" s="43">
        <f t="shared" si="15"/>
        <v>168718</v>
      </c>
      <c r="N51" s="41" t="str">
        <f t="shared" si="12"/>
        <v>NE</v>
      </c>
      <c r="O51" s="44">
        <f t="shared" si="13"/>
        <v>0.47063548340539285</v>
      </c>
      <c r="P51" s="59" t="s">
        <v>273</v>
      </c>
      <c r="Q51" s="44">
        <f t="shared" si="14"/>
        <v>0.52936451659460715</v>
      </c>
      <c r="R51" s="59"/>
    </row>
    <row r="52" spans="1:18" x14ac:dyDescent="0.45">
      <c r="A52" s="3">
        <v>42</v>
      </c>
      <c r="B52" s="56" t="s">
        <v>167</v>
      </c>
      <c r="C52" s="95">
        <v>45240</v>
      </c>
      <c r="D52" s="56" t="s">
        <v>140</v>
      </c>
      <c r="E52" s="56" t="s">
        <v>166</v>
      </c>
      <c r="F52" s="56" t="s">
        <v>35</v>
      </c>
      <c r="G52" s="57" t="s">
        <v>30</v>
      </c>
      <c r="H52" s="58">
        <v>0.5</v>
      </c>
      <c r="I52" s="38">
        <f>IF(F52 = "кућа", IF( H52 = 50%,   VLOOKUP(G52,'ЛИМИТИ ПО МЕРАМА'!$B$6:$F$22,2,FALSE),   IF(H52=55%,VLOOKUP(G52,'ЛИМИТИ ПО МЕРАМА'!$B$6:$F$22,3,FALSE),IF(H52=60%,VLOOKUP(G52,'ЛИМИТИ ПО МЕРАМА'!$B$6:$F$22,4,FALSE),IF(H52=65%,VLOOKUP(G52,'ЛИМИТИ ПО МЕРАМА'!$B$6:$F$22,5,FALSE))))),IF(H52=0.5,VLOOKUP(G52,'ЛИМИТИ ПО МЕРАМА'!$B$28:$C$37,2,FALSE),"ПРОВЕРИТИ УНОС"))</f>
        <v>24000</v>
      </c>
      <c r="J52" s="9" t="str">
        <f t="shared" si="11"/>
        <v>Пројекат машинства│0,5</v>
      </c>
      <c r="K52" s="67">
        <v>28320</v>
      </c>
      <c r="L52" s="38">
        <f t="shared" si="4"/>
        <v>14160</v>
      </c>
      <c r="M52" s="29">
        <f t="shared" si="15"/>
        <v>14160</v>
      </c>
      <c r="N52" s="2" t="str">
        <f t="shared" si="12"/>
        <v>NE</v>
      </c>
      <c r="O52" s="30">
        <f t="shared" si="13"/>
        <v>0.5</v>
      </c>
      <c r="P52" s="56" t="s">
        <v>273</v>
      </c>
      <c r="Q52" s="30">
        <f t="shared" si="14"/>
        <v>0.5</v>
      </c>
      <c r="R52" s="56"/>
    </row>
    <row r="53" spans="1:18" ht="28.5" x14ac:dyDescent="0.45">
      <c r="A53" s="40">
        <v>43</v>
      </c>
      <c r="B53" s="59" t="s">
        <v>169</v>
      </c>
      <c r="C53" s="96">
        <v>45240</v>
      </c>
      <c r="D53" s="59" t="s">
        <v>140</v>
      </c>
      <c r="E53" s="59" t="s">
        <v>168</v>
      </c>
      <c r="F53" s="59" t="s">
        <v>35</v>
      </c>
      <c r="G53" s="60" t="s">
        <v>20</v>
      </c>
      <c r="H53" s="61">
        <v>0.5</v>
      </c>
      <c r="I53" s="38">
        <f>IF(F53 = "кућа", IF( H53 = 50%,   VLOOKUP(G53,'ЛИМИТИ ПО МЕРАМА'!$B$6:$F$22,2,FALSE),   IF(H53=55%,VLOOKUP(G53,'ЛИМИТИ ПО МЕРАМА'!$B$6:$F$22,3,FALSE),IF(H53=60%,VLOOKUP(G53,'ЛИМИТИ ПО МЕРАМА'!$B$6:$F$22,4,FALSE),IF(H53=65%,VLOOKUP(G53,'ЛИМИТИ ПО МЕРАМА'!$B$6:$F$22,5,FALSE))))),IF(H53=0.5,VLOOKUP(G53,'ЛИМИТИ ПО МЕРАМА'!$B$28:$C$37,2,FALSE),"ПРОВЕРИТИ УНОС"))</f>
        <v>90000</v>
      </c>
      <c r="J53" s="42" t="str">
        <f t="shared" si="11"/>
        <v>Замена пећи котлом на гас│0,5</v>
      </c>
      <c r="K53" s="68">
        <v>161070</v>
      </c>
      <c r="L53" s="38">
        <f t="shared" si="4"/>
        <v>80535</v>
      </c>
      <c r="M53" s="43">
        <f t="shared" si="15"/>
        <v>80535</v>
      </c>
      <c r="N53" s="41" t="str">
        <f t="shared" si="12"/>
        <v>NE</v>
      </c>
      <c r="O53" s="44">
        <f t="shared" si="13"/>
        <v>0.5</v>
      </c>
      <c r="P53" s="59" t="s">
        <v>270</v>
      </c>
      <c r="Q53" s="44">
        <f t="shared" si="14"/>
        <v>0.5</v>
      </c>
      <c r="R53" s="59"/>
    </row>
    <row r="54" spans="1:18" x14ac:dyDescent="0.45">
      <c r="A54" s="3">
        <v>44</v>
      </c>
      <c r="B54" s="56" t="s">
        <v>169</v>
      </c>
      <c r="C54" s="95">
        <v>45240</v>
      </c>
      <c r="D54" s="56" t="s">
        <v>140</v>
      </c>
      <c r="E54" s="56" t="s">
        <v>168</v>
      </c>
      <c r="F54" s="56" t="s">
        <v>35</v>
      </c>
      <c r="G54" s="57" t="s">
        <v>30</v>
      </c>
      <c r="H54" s="58">
        <v>0.5</v>
      </c>
      <c r="I54" s="38">
        <f>IF(F54 = "кућа", IF( H54 = 50%,   VLOOKUP(G54,'ЛИМИТИ ПО МЕРАМА'!$B$6:$F$22,2,FALSE),   IF(H54=55%,VLOOKUP(G54,'ЛИМИТИ ПО МЕРАМА'!$B$6:$F$22,3,FALSE),IF(H54=60%,VLOOKUP(G54,'ЛИМИТИ ПО МЕРАМА'!$B$6:$F$22,4,FALSE),IF(H54=65%,VLOOKUP(G54,'ЛИМИТИ ПО МЕРАМА'!$B$6:$F$22,5,FALSE))))),IF(H54=0.5,VLOOKUP(G54,'ЛИМИТИ ПО МЕРАМА'!$B$28:$C$37,2,FALSE),"ПРОВЕРИТИ УНОС"))</f>
        <v>24000</v>
      </c>
      <c r="J54" s="9" t="str">
        <f t="shared" si="11"/>
        <v>Пројекат машинства│0,5</v>
      </c>
      <c r="K54" s="67">
        <v>28320</v>
      </c>
      <c r="L54" s="38">
        <f t="shared" si="4"/>
        <v>14160</v>
      </c>
      <c r="M54" s="29">
        <f t="shared" si="15"/>
        <v>14160</v>
      </c>
      <c r="N54" s="2" t="str">
        <f t="shared" si="12"/>
        <v>NE</v>
      </c>
      <c r="O54" s="30">
        <f t="shared" si="13"/>
        <v>0.5</v>
      </c>
      <c r="P54" s="56" t="s">
        <v>270</v>
      </c>
      <c r="Q54" s="30">
        <f t="shared" si="14"/>
        <v>0.5</v>
      </c>
      <c r="R54" s="56"/>
    </row>
    <row r="55" spans="1:18" ht="27.75" customHeight="1" x14ac:dyDescent="0.45">
      <c r="A55" s="40">
        <v>45</v>
      </c>
      <c r="B55" s="59" t="s">
        <v>320</v>
      </c>
      <c r="C55" s="96">
        <v>45240</v>
      </c>
      <c r="D55" s="59" t="s">
        <v>171</v>
      </c>
      <c r="E55" s="59" t="s">
        <v>170</v>
      </c>
      <c r="F55" s="59" t="s">
        <v>35</v>
      </c>
      <c r="G55" s="60" t="s">
        <v>19</v>
      </c>
      <c r="H55" s="61">
        <v>0.5</v>
      </c>
      <c r="I55" s="38">
        <f>IF(F55 = "кућа", IF( H55 = 50%,   VLOOKUP(G55,'ЛИМИТИ ПО МЕРАМА'!$B$6:$F$22,2,FALSE),   IF(H55=55%,VLOOKUP(G55,'ЛИМИТИ ПО МЕРАМА'!$B$6:$F$22,3,FALSE),IF(H55=60%,VLOOKUP(G55,'ЛИМИТИ ПО МЕРАМА'!$B$6:$F$22,4,FALSE),IF(H55=65%,VLOOKUP(G55,'ЛИМИТИ ПО МЕРАМА'!$B$6:$F$22,5,FALSE))))),IF(H55=0.5,VLOOKUP(G55,'ЛИМИТИ ПО МЕРАМА'!$B$28:$C$37,2,FALSE),"ПРОВЕРИТИ УНОС"))</f>
        <v>160000</v>
      </c>
      <c r="J55" s="42" t="str">
        <f t="shared" si="11"/>
        <v>Замена прозора│0,5</v>
      </c>
      <c r="K55" s="68">
        <v>304723.20000000001</v>
      </c>
      <c r="L55" s="38">
        <f t="shared" si="4"/>
        <v>152361.60000000001</v>
      </c>
      <c r="M55" s="43">
        <f t="shared" si="15"/>
        <v>152361.60000000001</v>
      </c>
      <c r="N55" s="41" t="str">
        <f t="shared" si="12"/>
        <v>NE</v>
      </c>
      <c r="O55" s="44">
        <f t="shared" si="13"/>
        <v>0.5</v>
      </c>
      <c r="P55" s="96">
        <v>45198</v>
      </c>
      <c r="Q55" s="44">
        <f t="shared" si="14"/>
        <v>0.5</v>
      </c>
      <c r="R55" s="59"/>
    </row>
    <row r="56" spans="1:18" ht="28.5" customHeight="1" x14ac:dyDescent="0.45">
      <c r="A56" s="3">
        <v>46</v>
      </c>
      <c r="B56" s="56" t="s">
        <v>321</v>
      </c>
      <c r="C56" s="95">
        <v>45240</v>
      </c>
      <c r="D56" s="56" t="s">
        <v>118</v>
      </c>
      <c r="E56" s="56" t="s">
        <v>170</v>
      </c>
      <c r="F56" s="56" t="s">
        <v>35</v>
      </c>
      <c r="G56" s="57" t="s">
        <v>20</v>
      </c>
      <c r="H56" s="58">
        <v>0.5</v>
      </c>
      <c r="I56" s="38">
        <f>IF(F56 = "кућа", IF( H56 = 50%,   VLOOKUP(G56,'ЛИМИТИ ПО МЕРАМА'!$B$6:$F$22,2,FALSE),   IF(H56=55%,VLOOKUP(G56,'ЛИМИТИ ПО МЕРАМА'!$B$6:$F$22,3,FALSE),IF(H56=60%,VLOOKUP(G56,'ЛИМИТИ ПО МЕРАМА'!$B$6:$F$22,4,FALSE),IF(H56=65%,VLOOKUP(G56,'ЛИМИТИ ПО МЕРАМА'!$B$6:$F$22,5,FALSE))))),IF(H56=0.5,VLOOKUP(G56,'ЛИМИТИ ПО МЕРАМА'!$B$28:$C$37,2,FALSE),"ПРОВЕРИТИ УНОС"))</f>
        <v>90000</v>
      </c>
      <c r="J56" s="9" t="str">
        <f t="shared" si="11"/>
        <v>Замена пећи котлом на гас│0,5</v>
      </c>
      <c r="K56" s="67">
        <v>161306</v>
      </c>
      <c r="L56" s="38">
        <f t="shared" si="4"/>
        <v>80653</v>
      </c>
      <c r="M56" s="29">
        <f t="shared" si="15"/>
        <v>80653</v>
      </c>
      <c r="N56" s="2" t="str">
        <f t="shared" si="12"/>
        <v>NE</v>
      </c>
      <c r="O56" s="30">
        <f t="shared" si="13"/>
        <v>0.5</v>
      </c>
      <c r="P56" s="56" t="s">
        <v>172</v>
      </c>
      <c r="Q56" s="30">
        <f t="shared" si="14"/>
        <v>0.5</v>
      </c>
      <c r="R56" s="56"/>
    </row>
    <row r="57" spans="1:18" ht="28.5" x14ac:dyDescent="0.45">
      <c r="A57" s="40">
        <v>47</v>
      </c>
      <c r="B57" s="59" t="s">
        <v>321</v>
      </c>
      <c r="C57" s="96">
        <v>45240</v>
      </c>
      <c r="D57" s="59" t="s">
        <v>118</v>
      </c>
      <c r="E57" s="59" t="s">
        <v>170</v>
      </c>
      <c r="F57" s="59" t="s">
        <v>35</v>
      </c>
      <c r="G57" s="60" t="s">
        <v>26</v>
      </c>
      <c r="H57" s="61">
        <v>0.5</v>
      </c>
      <c r="I57" s="38">
        <f>IF(F57 = "кућа", IF( H57 = 50%,   VLOOKUP(G57,'ЛИМИТИ ПО МЕРАМА'!$B$6:$F$22,2,FALSE),   IF(H57=55%,VLOOKUP(G57,'ЛИМИТИ ПО МЕРАМА'!$B$6:$F$22,3,FALSE),IF(H57=60%,VLOOKUP(G57,'ЛИМИТИ ПО МЕРАМА'!$B$6:$F$22,4,FALSE),IF(H57=65%,VLOOKUP(G57,'ЛИМИТИ ПО МЕРАМА'!$B$6:$F$22,5,FALSE))))),IF(H57=0.5,VLOOKUP(G57,'ЛИМИТИ ПО МЕРАМА'!$B$28:$C$37,2,FALSE),"ПРОВЕРИТИ УНОС"))</f>
        <v>150000</v>
      </c>
      <c r="J57" s="42" t="str">
        <f t="shared" si="11"/>
        <v>Замена или уградња нове инсталација│0,5</v>
      </c>
      <c r="K57" s="68">
        <v>131098</v>
      </c>
      <c r="L57" s="38">
        <f t="shared" si="4"/>
        <v>65549</v>
      </c>
      <c r="M57" s="43">
        <f t="shared" si="15"/>
        <v>65549</v>
      </c>
      <c r="N57" s="41" t="str">
        <f t="shared" si="12"/>
        <v>NE</v>
      </c>
      <c r="O57" s="44">
        <f t="shared" si="13"/>
        <v>0.5</v>
      </c>
      <c r="P57" s="59" t="s">
        <v>172</v>
      </c>
      <c r="Q57" s="44">
        <f t="shared" si="14"/>
        <v>0.5</v>
      </c>
      <c r="R57" s="59"/>
    </row>
    <row r="58" spans="1:18" x14ac:dyDescent="0.45">
      <c r="A58" s="3">
        <v>48</v>
      </c>
      <c r="B58" s="56" t="s">
        <v>138</v>
      </c>
      <c r="C58" s="95">
        <v>45240</v>
      </c>
      <c r="D58" s="56" t="s">
        <v>93</v>
      </c>
      <c r="E58" s="56" t="s">
        <v>173</v>
      </c>
      <c r="F58" s="56" t="s">
        <v>35</v>
      </c>
      <c r="G58" s="57" t="s">
        <v>19</v>
      </c>
      <c r="H58" s="58">
        <v>0.5</v>
      </c>
      <c r="I58" s="38">
        <f>IF(F58 = "кућа", IF( H58 = 50%,   VLOOKUP(G58,'ЛИМИТИ ПО МЕРАМА'!$B$6:$F$22,2,FALSE),   IF(H58=55%,VLOOKUP(G58,'ЛИМИТИ ПО МЕРАМА'!$B$6:$F$22,3,FALSE),IF(H58=60%,VLOOKUP(G58,'ЛИМИТИ ПО МЕРАМА'!$B$6:$F$22,4,FALSE),IF(H58=65%,VLOOKUP(G58,'ЛИМИТИ ПО МЕРАМА'!$B$6:$F$22,5,FALSE))))),IF(H58=0.5,VLOOKUP(G58,'ЛИМИТИ ПО МЕРАМА'!$B$28:$C$37,2,FALSE),"ПРОВЕРИТИ УНОС"))</f>
        <v>160000</v>
      </c>
      <c r="J58" s="9" t="str">
        <f t="shared" si="11"/>
        <v>Замена прозора│0,5</v>
      </c>
      <c r="K58" s="67">
        <v>337214.53</v>
      </c>
      <c r="L58" s="38">
        <f t="shared" si="4"/>
        <v>160000</v>
      </c>
      <c r="M58" s="29">
        <f t="shared" si="15"/>
        <v>177214.53000000003</v>
      </c>
      <c r="N58" s="2" t="str">
        <f t="shared" si="12"/>
        <v>NE</v>
      </c>
      <c r="O58" s="30">
        <f t="shared" si="13"/>
        <v>0.47447540294304635</v>
      </c>
      <c r="P58" s="56" t="s">
        <v>242</v>
      </c>
      <c r="Q58" s="30">
        <f t="shared" si="14"/>
        <v>0.52552459705695365</v>
      </c>
      <c r="R58" s="56"/>
    </row>
    <row r="59" spans="1:18" ht="28.5" x14ac:dyDescent="0.45">
      <c r="A59" s="40">
        <v>49</v>
      </c>
      <c r="B59" s="59" t="s">
        <v>174</v>
      </c>
      <c r="C59" s="96">
        <v>45240</v>
      </c>
      <c r="D59" s="59" t="s">
        <v>140</v>
      </c>
      <c r="E59" s="59" t="s">
        <v>175</v>
      </c>
      <c r="F59" s="59" t="s">
        <v>35</v>
      </c>
      <c r="G59" s="60" t="s">
        <v>20</v>
      </c>
      <c r="H59" s="61">
        <v>0.5</v>
      </c>
      <c r="I59" s="38">
        <f>IF(F59 = "кућа", IF( H59 = 50%,   VLOOKUP(G59,'ЛИМИТИ ПО МЕРАМА'!$B$6:$F$22,2,FALSE),   IF(H59=55%,VLOOKUP(G59,'ЛИМИТИ ПО МЕРАМА'!$B$6:$F$22,3,FALSE),IF(H59=60%,VLOOKUP(G59,'ЛИМИТИ ПО МЕРАМА'!$B$6:$F$22,4,FALSE),IF(H59=65%,VLOOKUP(G59,'ЛИМИТИ ПО МЕРАМА'!$B$6:$F$22,5,FALSE))))),IF(H59=0.5,VLOOKUP(G59,'ЛИМИТИ ПО МЕРАМА'!$B$28:$C$37,2,FALSE),"ПРОВЕРИТИ УНОС"))</f>
        <v>90000</v>
      </c>
      <c r="J59" s="42" t="str">
        <f t="shared" si="11"/>
        <v>Замена пећи котлом на гас│0,5</v>
      </c>
      <c r="K59" s="68">
        <v>179124</v>
      </c>
      <c r="L59" s="38">
        <f t="shared" si="4"/>
        <v>89562</v>
      </c>
      <c r="M59" s="43">
        <f t="shared" si="15"/>
        <v>89562</v>
      </c>
      <c r="N59" s="41" t="str">
        <f t="shared" si="12"/>
        <v>NE</v>
      </c>
      <c r="O59" s="44">
        <f t="shared" si="13"/>
        <v>0.5</v>
      </c>
      <c r="P59" s="59" t="s">
        <v>232</v>
      </c>
      <c r="Q59" s="44">
        <f t="shared" si="14"/>
        <v>0.5</v>
      </c>
      <c r="R59" s="59"/>
    </row>
    <row r="60" spans="1:18" x14ac:dyDescent="0.45">
      <c r="A60" s="3">
        <v>50</v>
      </c>
      <c r="B60" s="56" t="s">
        <v>174</v>
      </c>
      <c r="C60" s="95">
        <v>45240</v>
      </c>
      <c r="D60" s="56" t="s">
        <v>140</v>
      </c>
      <c r="E60" s="56" t="s">
        <v>175</v>
      </c>
      <c r="F60" s="56" t="s">
        <v>35</v>
      </c>
      <c r="G60" s="57" t="s">
        <v>30</v>
      </c>
      <c r="H60" s="58">
        <v>0.5</v>
      </c>
      <c r="I60" s="38">
        <f>IF(F60 = "кућа", IF( H60 = 50%,   VLOOKUP(G60,'ЛИМИТИ ПО МЕРАМА'!$B$6:$F$22,2,FALSE),   IF(H60=55%,VLOOKUP(G60,'ЛИМИТИ ПО МЕРАМА'!$B$6:$F$22,3,FALSE),IF(H60=60%,VLOOKUP(G60,'ЛИМИТИ ПО МЕРАМА'!$B$6:$F$22,4,FALSE),IF(H60=65%,VLOOKUP(G60,'ЛИМИТИ ПО МЕРАМА'!$B$6:$F$22,5,FALSE))))),IF(H60=0.5,VLOOKUP(G60,'ЛИМИТИ ПО МЕРАМА'!$B$28:$C$37,2,FALSE),"ПРОВЕРИТИ УНОС"))</f>
        <v>24000</v>
      </c>
      <c r="J60" s="9" t="str">
        <f t="shared" si="11"/>
        <v>Пројекат машинства│0,5</v>
      </c>
      <c r="K60" s="67">
        <v>28320</v>
      </c>
      <c r="L60" s="38">
        <f t="shared" si="4"/>
        <v>14160</v>
      </c>
      <c r="M60" s="29">
        <f t="shared" si="15"/>
        <v>14160</v>
      </c>
      <c r="N60" s="2" t="str">
        <f t="shared" si="12"/>
        <v>NE</v>
      </c>
      <c r="O60" s="30">
        <f t="shared" si="13"/>
        <v>0.5</v>
      </c>
      <c r="P60" s="56" t="s">
        <v>232</v>
      </c>
      <c r="Q60" s="30">
        <f t="shared" si="14"/>
        <v>0.5</v>
      </c>
      <c r="R60" s="56"/>
    </row>
    <row r="61" spans="1:18" x14ac:dyDescent="0.45">
      <c r="A61" s="40">
        <v>51</v>
      </c>
      <c r="B61" s="59" t="s">
        <v>177</v>
      </c>
      <c r="C61" s="96">
        <v>45240</v>
      </c>
      <c r="D61" s="59" t="s">
        <v>223</v>
      </c>
      <c r="E61" s="59" t="s">
        <v>176</v>
      </c>
      <c r="F61" s="59" t="s">
        <v>35</v>
      </c>
      <c r="G61" s="60" t="s">
        <v>14</v>
      </c>
      <c r="H61" s="61">
        <v>0.5</v>
      </c>
      <c r="I61" s="38">
        <f>IF(F61 = "кућа", IF( H61 = 50%,   VLOOKUP(G61,'ЛИМИТИ ПО МЕРАМА'!$B$6:$F$22,2,FALSE),   IF(H61=55%,VLOOKUP(G61,'ЛИМИТИ ПО МЕРАМА'!$B$6:$F$22,3,FALSE),IF(H61=60%,VLOOKUP(G61,'ЛИМИТИ ПО МЕРАМА'!$B$6:$F$22,4,FALSE),IF(H61=65%,VLOOKUP(G61,'ЛИМИТИ ПО МЕРАМА'!$B$6:$F$22,5,FALSE))))),IF(H61=0.5,VLOOKUP(G61,'ЛИМИТИ ПО МЕРАМА'!$B$28:$C$37,2,FALSE),"ПРОВЕРИТИ УНОС"))</f>
        <v>250000</v>
      </c>
      <c r="J61" s="42" t="str">
        <f t="shared" si="11"/>
        <v>Изолација фасаде│0,5</v>
      </c>
      <c r="K61" s="68">
        <v>169600</v>
      </c>
      <c r="L61" s="38">
        <f t="shared" si="4"/>
        <v>84800</v>
      </c>
      <c r="M61" s="43">
        <f t="shared" si="15"/>
        <v>84800</v>
      </c>
      <c r="N61" s="41" t="str">
        <f t="shared" si="12"/>
        <v>NE</v>
      </c>
      <c r="O61" s="44">
        <f t="shared" si="13"/>
        <v>0.5</v>
      </c>
      <c r="P61" s="59" t="s">
        <v>308</v>
      </c>
      <c r="Q61" s="44">
        <f t="shared" si="14"/>
        <v>0.5</v>
      </c>
      <c r="R61" s="59"/>
    </row>
    <row r="62" spans="1:18" x14ac:dyDescent="0.45">
      <c r="A62" s="3">
        <v>52</v>
      </c>
      <c r="B62" s="56" t="s">
        <v>180</v>
      </c>
      <c r="C62" s="95">
        <v>45240</v>
      </c>
      <c r="D62" s="56" t="s">
        <v>158</v>
      </c>
      <c r="E62" s="56" t="s">
        <v>178</v>
      </c>
      <c r="F62" s="56" t="s">
        <v>35</v>
      </c>
      <c r="G62" s="57" t="s">
        <v>14</v>
      </c>
      <c r="H62" s="58">
        <v>0.5</v>
      </c>
      <c r="I62" s="38">
        <f>IF(F62 = "кућа", IF( H62 = 50%,   VLOOKUP(G62,'ЛИМИТИ ПО МЕРАМА'!$B$6:$F$22,2,FALSE),   IF(H62=55%,VLOOKUP(G62,'ЛИМИТИ ПО МЕРАМА'!$B$6:$F$22,3,FALSE),IF(H62=60%,VLOOKUP(G62,'ЛИМИТИ ПО МЕРАМА'!$B$6:$F$22,4,FALSE),IF(H62=65%,VLOOKUP(G62,'ЛИМИТИ ПО МЕРАМА'!$B$6:$F$22,5,FALSE))))),IF(H62=0.5,VLOOKUP(G62,'ЛИМИТИ ПО МЕРАМА'!$B$28:$C$37,2,FALSE),"ПРОВЕРИТИ УНОС"))</f>
        <v>250000</v>
      </c>
      <c r="J62" s="9" t="str">
        <f t="shared" si="11"/>
        <v>Изолација фасаде│0,5</v>
      </c>
      <c r="K62" s="67">
        <v>672000</v>
      </c>
      <c r="L62" s="38">
        <f t="shared" si="4"/>
        <v>250000</v>
      </c>
      <c r="M62" s="29">
        <f t="shared" si="15"/>
        <v>422000</v>
      </c>
      <c r="N62" s="2" t="str">
        <f t="shared" si="12"/>
        <v>NE</v>
      </c>
      <c r="O62" s="30">
        <f t="shared" si="13"/>
        <v>0.37202380952380953</v>
      </c>
      <c r="P62" s="56" t="s">
        <v>307</v>
      </c>
      <c r="Q62" s="30">
        <f t="shared" si="14"/>
        <v>0.62797619047619047</v>
      </c>
      <c r="R62" s="56"/>
    </row>
    <row r="63" spans="1:18" ht="28.5" customHeight="1" x14ac:dyDescent="0.45">
      <c r="A63" s="40">
        <v>53</v>
      </c>
      <c r="B63" s="59" t="s">
        <v>102</v>
      </c>
      <c r="C63" s="96">
        <v>45240</v>
      </c>
      <c r="D63" s="59" t="s">
        <v>140</v>
      </c>
      <c r="E63" s="59" t="s">
        <v>117</v>
      </c>
      <c r="F63" s="59" t="s">
        <v>35</v>
      </c>
      <c r="G63" s="60" t="s">
        <v>30</v>
      </c>
      <c r="H63" s="61">
        <v>0.5</v>
      </c>
      <c r="I63" s="38">
        <f>IF(F63 = "кућа", IF( H63 = 50%,   VLOOKUP(G63,'ЛИМИТИ ПО МЕРАМА'!$B$6:$F$22,2,FALSE),   IF(H63=55%,VLOOKUP(G63,'ЛИМИТИ ПО МЕРАМА'!$B$6:$F$22,3,FALSE),IF(H63=60%,VLOOKUP(G63,'ЛИМИТИ ПО МЕРАМА'!$B$6:$F$22,4,FALSE),IF(H63=65%,VLOOKUP(G63,'ЛИМИТИ ПО МЕРАМА'!$B$6:$F$22,5,FALSE))))),IF(H63=0.5,VLOOKUP(G63,'ЛИМИТИ ПО МЕРАМА'!$B$28:$C$37,2,FALSE),"ПРОВЕРИТИ УНОС"))</f>
        <v>24000</v>
      </c>
      <c r="J63" s="42" t="str">
        <f t="shared" si="11"/>
        <v>Пројекат машинства│0,5</v>
      </c>
      <c r="K63" s="68">
        <v>28320</v>
      </c>
      <c r="L63" s="38">
        <f t="shared" si="4"/>
        <v>14160</v>
      </c>
      <c r="M63" s="43">
        <f t="shared" si="15"/>
        <v>14160</v>
      </c>
      <c r="N63" s="41" t="str">
        <f t="shared" si="12"/>
        <v>NE</v>
      </c>
      <c r="O63" s="44">
        <f t="shared" si="13"/>
        <v>0.5</v>
      </c>
      <c r="P63" s="59" t="s">
        <v>239</v>
      </c>
      <c r="Q63" s="44">
        <f t="shared" si="14"/>
        <v>0.5</v>
      </c>
      <c r="R63" s="59"/>
    </row>
    <row r="64" spans="1:18" ht="28.5" customHeight="1" x14ac:dyDescent="0.45">
      <c r="A64" s="3">
        <v>54</v>
      </c>
      <c r="B64" s="56" t="s">
        <v>137</v>
      </c>
      <c r="C64" s="95">
        <v>45240</v>
      </c>
      <c r="D64" s="56" t="s">
        <v>93</v>
      </c>
      <c r="E64" s="56" t="s">
        <v>136</v>
      </c>
      <c r="F64" s="56" t="s">
        <v>35</v>
      </c>
      <c r="G64" s="57" t="s">
        <v>19</v>
      </c>
      <c r="H64" s="58">
        <v>0.5</v>
      </c>
      <c r="I64" s="38">
        <f>IF(F64 = "кућа", IF( H64 = 50%,   VLOOKUP(G64,'ЛИМИТИ ПО МЕРАМА'!$B$6:$F$22,2,FALSE),   IF(H64=55%,VLOOKUP(G64,'ЛИМИТИ ПО МЕРАМА'!$B$6:$F$22,3,FALSE),IF(H64=60%,VLOOKUP(G64,'ЛИМИТИ ПО МЕРАМА'!$B$6:$F$22,4,FALSE),IF(H64=65%,VLOOKUP(G64,'ЛИМИТИ ПО МЕРАМА'!$B$6:$F$22,5,FALSE))))),IF(H64=0.5,VLOOKUP(G64,'ЛИМИТИ ПО МЕРАМА'!$B$28:$C$37,2,FALSE),"ПРОВЕРИТИ УНОС"))</f>
        <v>160000</v>
      </c>
      <c r="J64" s="9" t="str">
        <f t="shared" si="11"/>
        <v>Замена прозора│0,5</v>
      </c>
      <c r="K64" s="67">
        <v>470667.68</v>
      </c>
      <c r="L64" s="38">
        <f t="shared" si="4"/>
        <v>160000</v>
      </c>
      <c r="M64" s="29">
        <f t="shared" si="15"/>
        <v>310667.68</v>
      </c>
      <c r="N64" s="2" t="str">
        <f t="shared" si="12"/>
        <v>NE</v>
      </c>
      <c r="O64" s="30">
        <f t="shared" si="13"/>
        <v>0.33994261088842981</v>
      </c>
      <c r="P64" s="56" t="s">
        <v>264</v>
      </c>
      <c r="Q64" s="30">
        <f t="shared" si="14"/>
        <v>0.66005738911157019</v>
      </c>
      <c r="R64" s="56"/>
    </row>
    <row r="65" spans="1:18" ht="42.75" customHeight="1" x14ac:dyDescent="0.45">
      <c r="A65" s="40">
        <v>55</v>
      </c>
      <c r="B65" s="59" t="s">
        <v>138</v>
      </c>
      <c r="C65" s="96">
        <v>45240</v>
      </c>
      <c r="D65" s="59" t="s">
        <v>161</v>
      </c>
      <c r="E65" s="59" t="s">
        <v>139</v>
      </c>
      <c r="F65" s="59" t="s">
        <v>35</v>
      </c>
      <c r="G65" s="60" t="s">
        <v>20</v>
      </c>
      <c r="H65" s="61">
        <v>0.5</v>
      </c>
      <c r="I65" s="38">
        <f>IF(F65 = "кућа", IF( H65 = 50%,   VLOOKUP(G65,'ЛИМИТИ ПО МЕРАМА'!$B$6:$F$22,2,FALSE),   IF(H65=55%,VLOOKUP(G65,'ЛИМИТИ ПО МЕРАМА'!$B$6:$F$22,3,FALSE),IF(H65=60%,VLOOKUP(G65,'ЛИМИТИ ПО МЕРАМА'!$B$6:$F$22,4,FALSE),IF(H65=65%,VLOOKUP(G65,'ЛИМИТИ ПО МЕРАМА'!$B$6:$F$22,5,FALSE))))),IF(H65=0.5,VLOOKUP(G65,'ЛИМИТИ ПО МЕРАМА'!$B$28:$C$37,2,FALSE),"ПРОВЕРИТИ УНОС"))</f>
        <v>90000</v>
      </c>
      <c r="J65" s="42" t="str">
        <f t="shared" si="11"/>
        <v>Замена пећи котлом на гас│0,5</v>
      </c>
      <c r="K65" s="68">
        <v>170156</v>
      </c>
      <c r="L65" s="38">
        <f t="shared" si="4"/>
        <v>85078</v>
      </c>
      <c r="M65" s="43">
        <f t="shared" si="15"/>
        <v>85078</v>
      </c>
      <c r="N65" s="41" t="str">
        <f t="shared" si="12"/>
        <v>NE</v>
      </c>
      <c r="O65" s="44">
        <f t="shared" si="13"/>
        <v>0.5</v>
      </c>
      <c r="P65" s="59" t="s">
        <v>237</v>
      </c>
      <c r="Q65" s="44">
        <f t="shared" si="14"/>
        <v>0.5</v>
      </c>
      <c r="R65" s="59"/>
    </row>
    <row r="66" spans="1:18" x14ac:dyDescent="0.45">
      <c r="A66" s="3">
        <v>56</v>
      </c>
      <c r="B66" s="56" t="s">
        <v>138</v>
      </c>
      <c r="C66" s="95">
        <v>45240</v>
      </c>
      <c r="D66" s="56" t="s">
        <v>161</v>
      </c>
      <c r="E66" s="56" t="s">
        <v>139</v>
      </c>
      <c r="F66" s="56" t="s">
        <v>35</v>
      </c>
      <c r="G66" s="57" t="s">
        <v>30</v>
      </c>
      <c r="H66" s="58">
        <v>0.5</v>
      </c>
      <c r="I66" s="38">
        <f>IF(F66 = "кућа", IF( H66 = 50%,   VLOOKUP(G66,'ЛИМИТИ ПО МЕРАМА'!$B$6:$F$22,2,FALSE),   IF(H66=55%,VLOOKUP(G66,'ЛИМИТИ ПО МЕРАМА'!$B$6:$F$22,3,FALSE),IF(H66=60%,VLOOKUP(G66,'ЛИМИТИ ПО МЕРАМА'!$B$6:$F$22,4,FALSE),IF(H66=65%,VLOOKUP(G66,'ЛИМИТИ ПО МЕРАМА'!$B$6:$F$22,5,FALSE))))),IF(H66=0.5,VLOOKUP(G66,'ЛИМИТИ ПО МЕРАМА'!$B$28:$C$37,2,FALSE),"ПРОВЕРИТИ УНОС"))</f>
        <v>24000</v>
      </c>
      <c r="J66" s="9" t="str">
        <f t="shared" si="11"/>
        <v>Пројекат машинства│0,5</v>
      </c>
      <c r="K66" s="67">
        <v>28320</v>
      </c>
      <c r="L66" s="38">
        <f t="shared" si="4"/>
        <v>14160</v>
      </c>
      <c r="M66" s="29">
        <f t="shared" si="15"/>
        <v>14160</v>
      </c>
      <c r="N66" s="2" t="str">
        <f t="shared" si="12"/>
        <v>NE</v>
      </c>
      <c r="O66" s="30">
        <f t="shared" si="13"/>
        <v>0.5</v>
      </c>
      <c r="P66" s="56" t="s">
        <v>237</v>
      </c>
      <c r="Q66" s="30">
        <f t="shared" si="14"/>
        <v>0.5</v>
      </c>
      <c r="R66" s="56"/>
    </row>
    <row r="67" spans="1:18" ht="28.5" customHeight="1" x14ac:dyDescent="0.45">
      <c r="A67" s="40">
        <v>57</v>
      </c>
      <c r="B67" s="59" t="s">
        <v>142</v>
      </c>
      <c r="C67" s="96">
        <v>45240</v>
      </c>
      <c r="D67" s="59" t="s">
        <v>161</v>
      </c>
      <c r="E67" s="59" t="s">
        <v>141</v>
      </c>
      <c r="F67" s="59" t="s">
        <v>35</v>
      </c>
      <c r="G67" s="60" t="s">
        <v>20</v>
      </c>
      <c r="H67" s="61">
        <v>0.5</v>
      </c>
      <c r="I67" s="38">
        <f>IF(F67 = "кућа", IF( H67 = 50%,   VLOOKUP(G67,'ЛИМИТИ ПО МЕРАМА'!$B$6:$F$22,2,FALSE),   IF(H67=55%,VLOOKUP(G67,'ЛИМИТИ ПО МЕРАМА'!$B$6:$F$22,3,FALSE),IF(H67=60%,VLOOKUP(G67,'ЛИМИТИ ПО МЕРАМА'!$B$6:$F$22,4,FALSE),IF(H67=65%,VLOOKUP(G67,'ЛИМИТИ ПО МЕРАМА'!$B$6:$F$22,5,FALSE))))),IF(H67=0.5,VLOOKUP(G67,'ЛИМИТИ ПО МЕРАМА'!$B$28:$C$37,2,FALSE),"ПРОВЕРИТИ УНОС"))</f>
        <v>90000</v>
      </c>
      <c r="J67" s="42" t="str">
        <f t="shared" si="11"/>
        <v>Замена пећи котлом на гас│0,5</v>
      </c>
      <c r="K67" s="68">
        <v>202370</v>
      </c>
      <c r="L67" s="38">
        <f t="shared" si="4"/>
        <v>90000</v>
      </c>
      <c r="M67" s="43">
        <f t="shared" si="15"/>
        <v>112370</v>
      </c>
      <c r="N67" s="41" t="str">
        <f t="shared" si="12"/>
        <v>NE</v>
      </c>
      <c r="O67" s="44">
        <f t="shared" si="13"/>
        <v>0.44472995009141669</v>
      </c>
      <c r="P67" s="59" t="s">
        <v>257</v>
      </c>
      <c r="Q67" s="44">
        <f t="shared" si="14"/>
        <v>0.55527004990858331</v>
      </c>
      <c r="R67" s="59"/>
    </row>
    <row r="68" spans="1:18" x14ac:dyDescent="0.45">
      <c r="A68" s="3">
        <v>58</v>
      </c>
      <c r="B68" s="56" t="s">
        <v>142</v>
      </c>
      <c r="C68" s="95">
        <v>45240</v>
      </c>
      <c r="D68" s="56" t="s">
        <v>161</v>
      </c>
      <c r="E68" s="56" t="s">
        <v>141</v>
      </c>
      <c r="F68" s="56" t="s">
        <v>35</v>
      </c>
      <c r="G68" s="57" t="s">
        <v>30</v>
      </c>
      <c r="H68" s="58">
        <v>0.5</v>
      </c>
      <c r="I68" s="38">
        <f>IF(F68 = "кућа", IF( H68 = 50%,   VLOOKUP(G68,'ЛИМИТИ ПО МЕРАМА'!$B$6:$F$22,2,FALSE),   IF(H68=55%,VLOOKUP(G68,'ЛИМИТИ ПО МЕРАМА'!$B$6:$F$22,3,FALSE),IF(H68=60%,VLOOKUP(G68,'ЛИМИТИ ПО МЕРАМА'!$B$6:$F$22,4,FALSE),IF(H68=65%,VLOOKUP(G68,'ЛИМИТИ ПО МЕРАМА'!$B$6:$F$22,5,FALSE))))),IF(H68=0.5,VLOOKUP(G68,'ЛИМИТИ ПО МЕРАМА'!$B$28:$C$37,2,FALSE),"ПРОВЕРИТИ УНОС"))</f>
        <v>24000</v>
      </c>
      <c r="J68" s="9" t="str">
        <f t="shared" si="11"/>
        <v>Пројекат машинства│0,5</v>
      </c>
      <c r="K68" s="67">
        <v>28320</v>
      </c>
      <c r="L68" s="38">
        <f t="shared" si="4"/>
        <v>14160</v>
      </c>
      <c r="M68" s="29">
        <f t="shared" si="15"/>
        <v>14160</v>
      </c>
      <c r="N68" s="2" t="str">
        <f t="shared" si="12"/>
        <v>NE</v>
      </c>
      <c r="O68" s="30">
        <f t="shared" si="13"/>
        <v>0.5</v>
      </c>
      <c r="P68" s="56" t="s">
        <v>257</v>
      </c>
      <c r="Q68" s="30">
        <f t="shared" si="14"/>
        <v>0.5</v>
      </c>
      <c r="R68" s="56"/>
    </row>
    <row r="69" spans="1:18" ht="28.5" x14ac:dyDescent="0.45">
      <c r="A69" s="40">
        <v>59</v>
      </c>
      <c r="B69" s="59" t="s">
        <v>144</v>
      </c>
      <c r="C69" s="96">
        <v>45240</v>
      </c>
      <c r="D69" s="59" t="s">
        <v>161</v>
      </c>
      <c r="E69" s="59" t="s">
        <v>143</v>
      </c>
      <c r="F69" s="59" t="s">
        <v>35</v>
      </c>
      <c r="G69" s="60" t="s">
        <v>20</v>
      </c>
      <c r="H69" s="61">
        <v>0.5</v>
      </c>
      <c r="I69" s="38">
        <f>IF(F69 = "кућа", IF( H69 = 50%,   VLOOKUP(G69,'ЛИМИТИ ПО МЕРАМА'!$B$6:$F$22,2,FALSE),   IF(H69=55%,VLOOKUP(G69,'ЛИМИТИ ПО МЕРАМА'!$B$6:$F$22,3,FALSE),IF(H69=60%,VLOOKUP(G69,'ЛИМИТИ ПО МЕРАМА'!$B$6:$F$22,4,FALSE),IF(H69=65%,VLOOKUP(G69,'ЛИМИТИ ПО МЕРАМА'!$B$6:$F$22,5,FALSE))))),IF(H69=0.5,VLOOKUP(G69,'ЛИМИТИ ПО МЕРАМА'!$B$28:$C$37,2,FALSE),"ПРОВЕРИТИ УНОС"))</f>
        <v>90000</v>
      </c>
      <c r="J69" s="42" t="str">
        <f t="shared" si="11"/>
        <v>Замена пећи котлом на гас│0,5</v>
      </c>
      <c r="K69" s="68">
        <v>157530</v>
      </c>
      <c r="L69" s="38">
        <f t="shared" si="4"/>
        <v>78765</v>
      </c>
      <c r="M69" s="43">
        <f t="shared" si="15"/>
        <v>78765</v>
      </c>
      <c r="N69" s="41" t="str">
        <f t="shared" si="12"/>
        <v>NE</v>
      </c>
      <c r="O69" s="44">
        <f t="shared" si="13"/>
        <v>0.5</v>
      </c>
      <c r="P69" s="59" t="s">
        <v>231</v>
      </c>
      <c r="Q69" s="44">
        <f t="shared" si="14"/>
        <v>0.5</v>
      </c>
      <c r="R69" s="59"/>
    </row>
    <row r="70" spans="1:18" x14ac:dyDescent="0.45">
      <c r="A70" s="3">
        <v>60</v>
      </c>
      <c r="B70" s="56" t="s">
        <v>144</v>
      </c>
      <c r="C70" s="95">
        <v>45240</v>
      </c>
      <c r="D70" s="56" t="s">
        <v>161</v>
      </c>
      <c r="E70" s="56" t="s">
        <v>143</v>
      </c>
      <c r="F70" s="56" t="s">
        <v>35</v>
      </c>
      <c r="G70" s="57" t="s">
        <v>30</v>
      </c>
      <c r="H70" s="58">
        <v>0.5</v>
      </c>
      <c r="I70" s="38">
        <f>IF(F70 = "кућа", IF( H70 = 50%,   VLOOKUP(G70,'ЛИМИТИ ПО МЕРАМА'!$B$6:$F$22,2,FALSE),   IF(H70=55%,VLOOKUP(G70,'ЛИМИТИ ПО МЕРАМА'!$B$6:$F$22,3,FALSE),IF(H70=60%,VLOOKUP(G70,'ЛИМИТИ ПО МЕРАМА'!$B$6:$F$22,4,FALSE),IF(H70=65%,VLOOKUP(G70,'ЛИМИТИ ПО МЕРАМА'!$B$6:$F$22,5,FALSE))))),IF(H70=0.5,VLOOKUP(G70,'ЛИМИТИ ПО МЕРАМА'!$B$28:$C$37,2,FALSE),"ПРОВЕРИТИ УНОС"))</f>
        <v>24000</v>
      </c>
      <c r="J70" s="9" t="str">
        <f t="shared" si="11"/>
        <v>Пројекат машинства│0,5</v>
      </c>
      <c r="K70" s="67">
        <v>28320</v>
      </c>
      <c r="L70" s="38">
        <f t="shared" si="4"/>
        <v>14160</v>
      </c>
      <c r="M70" s="29">
        <f t="shared" si="15"/>
        <v>14160</v>
      </c>
      <c r="N70" s="2" t="str">
        <f t="shared" si="12"/>
        <v>NE</v>
      </c>
      <c r="O70" s="30">
        <f t="shared" si="13"/>
        <v>0.5</v>
      </c>
      <c r="P70" s="56" t="s">
        <v>231</v>
      </c>
      <c r="Q70" s="30">
        <f t="shared" si="14"/>
        <v>0.5</v>
      </c>
      <c r="R70" s="56"/>
    </row>
    <row r="71" spans="1:18" ht="28.5" x14ac:dyDescent="0.45">
      <c r="A71" s="40">
        <v>61</v>
      </c>
      <c r="B71" s="59" t="s">
        <v>146</v>
      </c>
      <c r="C71" s="96">
        <v>45240</v>
      </c>
      <c r="D71" s="59" t="s">
        <v>127</v>
      </c>
      <c r="E71" s="59" t="s">
        <v>145</v>
      </c>
      <c r="F71" s="59" t="s">
        <v>35</v>
      </c>
      <c r="G71" s="60" t="s">
        <v>20</v>
      </c>
      <c r="H71" s="61">
        <v>0.5</v>
      </c>
      <c r="I71" s="38">
        <f>IF(F71 = "кућа", IF( H71 = 50%,   VLOOKUP(G71,'ЛИМИТИ ПО МЕРАМА'!$B$6:$F$22,2,FALSE),   IF(H71=55%,VLOOKUP(G71,'ЛИМИТИ ПО МЕРАМА'!$B$6:$F$22,3,FALSE),IF(H71=60%,VLOOKUP(G71,'ЛИМИТИ ПО МЕРАМА'!$B$6:$F$22,4,FALSE),IF(H71=65%,VLOOKUP(G71,'ЛИМИТИ ПО МЕРАМА'!$B$6:$F$22,5,FALSE))))),IF(H71=0.5,VLOOKUP(G71,'ЛИМИТИ ПО МЕРАМА'!$B$28:$C$37,2,FALSE),"ПРОВЕРИТИ УНОС"))</f>
        <v>90000</v>
      </c>
      <c r="J71" s="42" t="str">
        <f t="shared" si="11"/>
        <v>Замена пећи котлом на гас│0,5</v>
      </c>
      <c r="K71" s="68">
        <v>94858</v>
      </c>
      <c r="L71" s="38">
        <f t="shared" si="4"/>
        <v>47429</v>
      </c>
      <c r="M71" s="43">
        <f t="shared" si="15"/>
        <v>47429</v>
      </c>
      <c r="N71" s="41" t="str">
        <f t="shared" si="12"/>
        <v>NE</v>
      </c>
      <c r="O71" s="44">
        <f t="shared" si="13"/>
        <v>0.5</v>
      </c>
      <c r="P71" s="59" t="s">
        <v>251</v>
      </c>
      <c r="Q71" s="44">
        <f t="shared" si="14"/>
        <v>0.5</v>
      </c>
      <c r="R71" s="59"/>
    </row>
    <row r="72" spans="1:18" ht="28.5" x14ac:dyDescent="0.45">
      <c r="A72" s="3">
        <v>62</v>
      </c>
      <c r="B72" s="56" t="s">
        <v>146</v>
      </c>
      <c r="C72" s="95">
        <v>45240</v>
      </c>
      <c r="D72" s="56" t="s">
        <v>127</v>
      </c>
      <c r="E72" s="97" t="s">
        <v>145</v>
      </c>
      <c r="F72" s="56" t="s">
        <v>35</v>
      </c>
      <c r="G72" s="57" t="s">
        <v>26</v>
      </c>
      <c r="H72" s="58">
        <v>0.5</v>
      </c>
      <c r="I72" s="38">
        <f>IF(F72 = "кућа", IF( H72 = 50%,   VLOOKUP(G72,'ЛИМИТИ ПО МЕРАМА'!$B$6:$F$22,2,FALSE),   IF(H72=55%,VLOOKUP(G72,'ЛИМИТИ ПО МЕРАМА'!$B$6:$F$22,3,FALSE),IF(H72=60%,VLOOKUP(G72,'ЛИМИТИ ПО МЕРАМА'!$B$6:$F$22,4,FALSE),IF(H72=65%,VLOOKUP(G72,'ЛИМИТИ ПО МЕРАМА'!$B$6:$F$22,5,FALSE))))),IF(H72=0.5,VLOOKUP(G72,'ЛИМИТИ ПО МЕРАМА'!$B$28:$C$37,2,FALSE),"ПРОВЕРИТИ УНОС"))</f>
        <v>150000</v>
      </c>
      <c r="J72" s="9" t="str">
        <f t="shared" si="11"/>
        <v>Замена или уградња нове инсталација│0,5</v>
      </c>
      <c r="K72" s="67">
        <v>324595.42</v>
      </c>
      <c r="L72" s="38">
        <f t="shared" si="4"/>
        <v>150000</v>
      </c>
      <c r="M72" s="29">
        <f t="shared" si="15"/>
        <v>174595.41999999998</v>
      </c>
      <c r="N72" s="2" t="str">
        <f t="shared" si="12"/>
        <v>NE</v>
      </c>
      <c r="O72" s="30">
        <f t="shared" si="13"/>
        <v>0.4621137291462708</v>
      </c>
      <c r="P72" s="56" t="s">
        <v>250</v>
      </c>
      <c r="Q72" s="30">
        <f t="shared" si="14"/>
        <v>0.5378862708537292</v>
      </c>
      <c r="R72" s="56"/>
    </row>
    <row r="73" spans="1:18" x14ac:dyDescent="0.45">
      <c r="A73" s="40">
        <v>63</v>
      </c>
      <c r="B73" s="59" t="s">
        <v>147</v>
      </c>
      <c r="C73" s="96">
        <v>45240</v>
      </c>
      <c r="D73" s="59" t="s">
        <v>224</v>
      </c>
      <c r="E73" s="59" t="s">
        <v>179</v>
      </c>
      <c r="F73" s="59" t="s">
        <v>35</v>
      </c>
      <c r="G73" s="60" t="s">
        <v>19</v>
      </c>
      <c r="H73" s="61">
        <v>0.5</v>
      </c>
      <c r="I73" s="38">
        <f>IF(F73 = "кућа", IF( H73 = 50%,   VLOOKUP(G73,'ЛИМИТИ ПО МЕРАМА'!$B$6:$F$22,2,FALSE),   IF(H73=55%,VLOOKUP(G73,'ЛИМИТИ ПО МЕРАМА'!$B$6:$F$22,3,FALSE),IF(H73=60%,VLOOKUP(G73,'ЛИМИТИ ПО МЕРАМА'!$B$6:$F$22,4,FALSE),IF(H73=65%,VLOOKUP(G73,'ЛИМИТИ ПО МЕРАМА'!$B$6:$F$22,5,FALSE))))),IF(H73=0.5,VLOOKUP(G73,'ЛИМИТИ ПО МЕРАМА'!$B$28:$C$37,2,FALSE),"ПРОВЕРИТИ УНОС"))</f>
        <v>160000</v>
      </c>
      <c r="J73" s="42" t="str">
        <f t="shared" si="11"/>
        <v>Замена прозора│0,5</v>
      </c>
      <c r="K73" s="68">
        <v>116627.4</v>
      </c>
      <c r="L73" s="38">
        <f t="shared" si="4"/>
        <v>58313.7</v>
      </c>
      <c r="M73" s="43">
        <f t="shared" si="15"/>
        <v>58313.7</v>
      </c>
      <c r="N73" s="41" t="str">
        <f t="shared" si="12"/>
        <v>NE</v>
      </c>
      <c r="O73" s="44">
        <f t="shared" si="13"/>
        <v>0.5</v>
      </c>
      <c r="P73" s="59" t="s">
        <v>263</v>
      </c>
      <c r="Q73" s="44">
        <f t="shared" si="14"/>
        <v>0.5</v>
      </c>
      <c r="R73" s="59"/>
    </row>
    <row r="74" spans="1:18" ht="28.5" x14ac:dyDescent="0.45">
      <c r="A74" s="3">
        <v>64</v>
      </c>
      <c r="B74" s="56" t="s">
        <v>149</v>
      </c>
      <c r="C74" s="95">
        <v>45240</v>
      </c>
      <c r="D74" s="56" t="s">
        <v>161</v>
      </c>
      <c r="E74" s="56" t="s">
        <v>148</v>
      </c>
      <c r="F74" s="56" t="s">
        <v>35</v>
      </c>
      <c r="G74" s="57" t="s">
        <v>20</v>
      </c>
      <c r="H74" s="58">
        <v>0.5</v>
      </c>
      <c r="I74" s="38">
        <f>IF(F74 = "кућа", IF( H74 = 50%,   VLOOKUP(G74,'ЛИМИТИ ПО МЕРАМА'!$B$6:$F$22,2,FALSE),   IF(H74=55%,VLOOKUP(G74,'ЛИМИТИ ПО МЕРАМА'!$B$6:$F$22,3,FALSE),IF(H74=60%,VLOOKUP(G74,'ЛИМИТИ ПО МЕРАМА'!$B$6:$F$22,4,FALSE),IF(H74=65%,VLOOKUP(G74,'ЛИМИТИ ПО МЕРАМА'!$B$6:$F$22,5,FALSE))))),IF(H74=0.5,VLOOKUP(G74,'ЛИМИТИ ПО МЕРАМА'!$B$28:$C$37,2,FALSE),"ПРОВЕРИТИ УНОС"))</f>
        <v>90000</v>
      </c>
      <c r="J74" s="9" t="str">
        <f t="shared" si="11"/>
        <v>Замена пећи котлом на гас│0,5</v>
      </c>
      <c r="K74" s="67">
        <v>153990</v>
      </c>
      <c r="L74" s="38">
        <f t="shared" si="4"/>
        <v>76995</v>
      </c>
      <c r="M74" s="29">
        <f t="shared" si="15"/>
        <v>76995</v>
      </c>
      <c r="N74" s="2" t="str">
        <f t="shared" si="12"/>
        <v>NE</v>
      </c>
      <c r="O74" s="30">
        <f t="shared" si="13"/>
        <v>0.5</v>
      </c>
      <c r="P74" s="56" t="s">
        <v>262</v>
      </c>
      <c r="Q74" s="30">
        <f t="shared" si="14"/>
        <v>0.5</v>
      </c>
      <c r="R74" s="56"/>
    </row>
    <row r="75" spans="1:18" ht="28.5" customHeight="1" x14ac:dyDescent="0.45">
      <c r="A75" s="40">
        <v>65</v>
      </c>
      <c r="B75" s="59" t="s">
        <v>149</v>
      </c>
      <c r="C75" s="96">
        <v>45240</v>
      </c>
      <c r="D75" s="59" t="s">
        <v>161</v>
      </c>
      <c r="E75" s="59" t="s">
        <v>148</v>
      </c>
      <c r="F75" s="59" t="s">
        <v>35</v>
      </c>
      <c r="G75" s="60" t="s">
        <v>30</v>
      </c>
      <c r="H75" s="61">
        <v>0.5</v>
      </c>
      <c r="I75" s="38">
        <f>IF(F75 = "кућа", IF( H75 = 50%,   VLOOKUP(G75,'ЛИМИТИ ПО МЕРАМА'!$B$6:$F$22,2,FALSE),   IF(H75=55%,VLOOKUP(G75,'ЛИМИТИ ПО МЕРАМА'!$B$6:$F$22,3,FALSE),IF(H75=60%,VLOOKUP(G75,'ЛИМИТИ ПО МЕРАМА'!$B$6:$F$22,4,FALSE),IF(H75=65%,VLOOKUP(G75,'ЛИМИТИ ПО МЕРАМА'!$B$6:$F$22,5,FALSE))))),IF(H75=0.5,VLOOKUP(G75,'ЛИМИТИ ПО МЕРАМА'!$B$28:$C$37,2,FALSE),"ПРОВЕРИТИ УНОС"))</f>
        <v>24000</v>
      </c>
      <c r="J75" s="42" t="str">
        <f t="shared" si="11"/>
        <v>Пројекат машинства│0,5</v>
      </c>
      <c r="K75" s="68">
        <v>28320</v>
      </c>
      <c r="L75" s="38">
        <f t="shared" si="4"/>
        <v>14160</v>
      </c>
      <c r="M75" s="43">
        <f t="shared" si="15"/>
        <v>14160</v>
      </c>
      <c r="N75" s="41" t="str">
        <f t="shared" si="12"/>
        <v>NE</v>
      </c>
      <c r="O75" s="44">
        <f t="shared" si="13"/>
        <v>0.5</v>
      </c>
      <c r="P75" s="59" t="s">
        <v>262</v>
      </c>
      <c r="Q75" s="44">
        <f t="shared" si="14"/>
        <v>0.5</v>
      </c>
      <c r="R75" s="59"/>
    </row>
    <row r="76" spans="1:18" ht="28.5" x14ac:dyDescent="0.45">
      <c r="A76" s="3">
        <v>66</v>
      </c>
      <c r="B76" s="56" t="s">
        <v>151</v>
      </c>
      <c r="C76" s="95">
        <v>45240</v>
      </c>
      <c r="D76" s="56" t="s">
        <v>127</v>
      </c>
      <c r="E76" s="56" t="s">
        <v>150</v>
      </c>
      <c r="F76" s="56" t="s">
        <v>35</v>
      </c>
      <c r="G76" s="57" t="s">
        <v>20</v>
      </c>
      <c r="H76" s="58">
        <v>0.5</v>
      </c>
      <c r="I76" s="38">
        <f>IF(F76 = "кућа", IF( H76 = 50%,   VLOOKUP(G76,'ЛИМИТИ ПО МЕРАМА'!$B$6:$F$22,2,FALSE),   IF(H76=55%,VLOOKUP(G76,'ЛИМИТИ ПО МЕРАМА'!$B$6:$F$22,3,FALSE),IF(H76=60%,VLOOKUP(G76,'ЛИМИТИ ПО МЕРАМА'!$B$6:$F$22,4,FALSE),IF(H76=65%,VLOOKUP(G76,'ЛИМИТИ ПО МЕРАМА'!$B$6:$F$22,5,FALSE))))),IF(H76=0.5,VLOOKUP(G76,'ЛИМИТИ ПО МЕРАМА'!$B$28:$C$37,2,FALSE),"ПРОВЕРИТИ УНОС"))</f>
        <v>90000</v>
      </c>
      <c r="J76" s="9" t="str">
        <f t="shared" si="11"/>
        <v>Замена пећи котлом на гас│0,5</v>
      </c>
      <c r="K76" s="67">
        <v>166991</v>
      </c>
      <c r="L76" s="38">
        <f t="shared" si="4"/>
        <v>83495.5</v>
      </c>
      <c r="M76" s="29">
        <f t="shared" si="15"/>
        <v>83495.5</v>
      </c>
      <c r="N76" s="2" t="str">
        <f t="shared" si="12"/>
        <v>NE</v>
      </c>
      <c r="O76" s="30">
        <f t="shared" si="13"/>
        <v>0.5</v>
      </c>
      <c r="P76" s="56" t="s">
        <v>248</v>
      </c>
      <c r="Q76" s="30">
        <f t="shared" si="14"/>
        <v>0.5</v>
      </c>
      <c r="R76" s="56"/>
    </row>
    <row r="77" spans="1:18" ht="28.5" x14ac:dyDescent="0.45">
      <c r="A77" s="40">
        <v>67</v>
      </c>
      <c r="B77" s="59" t="s">
        <v>151</v>
      </c>
      <c r="C77" s="96">
        <v>45240</v>
      </c>
      <c r="D77" s="59" t="s">
        <v>127</v>
      </c>
      <c r="E77" s="59" t="s">
        <v>150</v>
      </c>
      <c r="F77" s="59" t="s">
        <v>35</v>
      </c>
      <c r="G77" s="60" t="s">
        <v>26</v>
      </c>
      <c r="H77" s="61">
        <v>0.5</v>
      </c>
      <c r="I77" s="38">
        <f>IF(F77 = "кућа", IF( H77 = 50%,   VLOOKUP(G77,'ЛИМИТИ ПО МЕРАМА'!$B$6:$F$22,2,FALSE),   IF(H77=55%,VLOOKUP(G77,'ЛИМИТИ ПО МЕРАМА'!$B$6:$F$22,3,FALSE),IF(H77=60%,VLOOKUP(G77,'ЛИМИТИ ПО МЕРАМА'!$B$6:$F$22,4,FALSE),IF(H77=65%,VLOOKUP(G77,'ЛИМИТИ ПО МЕРАМА'!$B$6:$F$22,5,FALSE))))),IF(H77=0.5,VLOOKUP(G77,'ЛИМИТИ ПО МЕРАМА'!$B$28:$C$37,2,FALSE),"ПРОВЕРИТИ УНОС"))</f>
        <v>150000</v>
      </c>
      <c r="J77" s="42" t="str">
        <f t="shared" si="11"/>
        <v>Замена или уградња нове инсталација│0,5</v>
      </c>
      <c r="K77" s="68">
        <v>384515.41</v>
      </c>
      <c r="L77" s="38">
        <f t="shared" ref="L77:L140" si="16">IF(ISNUMBER(I77),IF(H77*K77&gt;I77,I77,K77*H77),"ПРОВЕРИТИ УНОС")</f>
        <v>150000</v>
      </c>
      <c r="M77" s="43">
        <f t="shared" si="15"/>
        <v>234515.40999999997</v>
      </c>
      <c r="N77" s="41" t="str">
        <f t="shared" si="12"/>
        <v>NE</v>
      </c>
      <c r="O77" s="44">
        <f t="shared" si="13"/>
        <v>0.39010140061746812</v>
      </c>
      <c r="P77" s="59" t="s">
        <v>249</v>
      </c>
      <c r="Q77" s="44">
        <f t="shared" si="14"/>
        <v>0.60989859938253188</v>
      </c>
      <c r="R77" s="59"/>
    </row>
    <row r="78" spans="1:18" ht="28.5" x14ac:dyDescent="0.45">
      <c r="A78" s="3">
        <v>68</v>
      </c>
      <c r="B78" s="56" t="s">
        <v>152</v>
      </c>
      <c r="C78" s="95">
        <v>45240</v>
      </c>
      <c r="D78" s="56" t="s">
        <v>225</v>
      </c>
      <c r="E78" s="97" t="s">
        <v>229</v>
      </c>
      <c r="F78" s="56" t="s">
        <v>35</v>
      </c>
      <c r="G78" s="57" t="s">
        <v>20</v>
      </c>
      <c r="H78" s="58">
        <v>0.5</v>
      </c>
      <c r="I78" s="38">
        <f>IF(F78 = "кућа", IF( H78 = 50%,   VLOOKUP(G78,'ЛИМИТИ ПО МЕРАМА'!$B$6:$F$22,2,FALSE),   IF(H78=55%,VLOOKUP(G78,'ЛИМИТИ ПО МЕРАМА'!$B$6:$F$22,3,FALSE),IF(H78=60%,VLOOKUP(G78,'ЛИМИТИ ПО МЕРАМА'!$B$6:$F$22,4,FALSE),IF(H78=65%,VLOOKUP(G78,'ЛИМИТИ ПО МЕРАМА'!$B$6:$F$22,5,FALSE))))),IF(H78=0.5,VLOOKUP(G78,'ЛИМИТИ ПО МЕРАМА'!$B$28:$C$37,2,FALSE),"ПРОВЕРИТИ УНОС"))</f>
        <v>90000</v>
      </c>
      <c r="J78" s="9" t="str">
        <f t="shared" si="11"/>
        <v>Замена пећи котлом на гас│0,5</v>
      </c>
      <c r="K78" s="67">
        <v>168120</v>
      </c>
      <c r="L78" s="38">
        <f t="shared" si="16"/>
        <v>84060</v>
      </c>
      <c r="M78" s="29">
        <f t="shared" si="15"/>
        <v>84060</v>
      </c>
      <c r="N78" s="2" t="str">
        <f t="shared" si="12"/>
        <v>NE</v>
      </c>
      <c r="O78" s="30">
        <f t="shared" si="13"/>
        <v>0.5</v>
      </c>
      <c r="P78" s="56" t="s">
        <v>301</v>
      </c>
      <c r="Q78" s="30">
        <f t="shared" si="14"/>
        <v>0.5</v>
      </c>
      <c r="R78" s="56"/>
    </row>
    <row r="79" spans="1:18" ht="28.5" x14ac:dyDescent="0.45">
      <c r="A79" s="40">
        <v>69</v>
      </c>
      <c r="B79" s="59" t="s">
        <v>152</v>
      </c>
      <c r="C79" s="96">
        <v>45240</v>
      </c>
      <c r="D79" s="59" t="s">
        <v>225</v>
      </c>
      <c r="E79" s="98" t="s">
        <v>229</v>
      </c>
      <c r="F79" s="59" t="s">
        <v>35</v>
      </c>
      <c r="G79" s="60" t="s">
        <v>26</v>
      </c>
      <c r="H79" s="61">
        <v>0.5</v>
      </c>
      <c r="I79" s="38">
        <f>IF(F79 = "кућа", IF( H79 = 50%,   VLOOKUP(G79,'ЛИМИТИ ПО МЕРАМА'!$B$6:$F$22,2,FALSE),   IF(H79=55%,VLOOKUP(G79,'ЛИМИТИ ПО МЕРАМА'!$B$6:$F$22,3,FALSE),IF(H79=60%,VLOOKUP(G79,'ЛИМИТИ ПО МЕРАМА'!$B$6:$F$22,4,FALSE),IF(H79=65%,VLOOKUP(G79,'ЛИМИТИ ПО МЕРАМА'!$B$6:$F$22,5,FALSE))))),IF(H79=0.5,VLOOKUP(G79,'ЛИМИТИ ПО МЕРАМА'!$B$28:$C$37,2,FALSE),"ПРОВЕРИТИ УНОС"))</f>
        <v>150000</v>
      </c>
      <c r="J79" s="42" t="str">
        <f t="shared" si="11"/>
        <v>Замена или уградња нове инсталација│0,5</v>
      </c>
      <c r="K79" s="68">
        <v>99007.2</v>
      </c>
      <c r="L79" s="38">
        <f t="shared" si="16"/>
        <v>49503.6</v>
      </c>
      <c r="M79" s="43">
        <f t="shared" si="15"/>
        <v>49503.6</v>
      </c>
      <c r="N79" s="41" t="str">
        <f t="shared" si="12"/>
        <v>NE</v>
      </c>
      <c r="O79" s="44">
        <f t="shared" si="13"/>
        <v>0.5</v>
      </c>
      <c r="P79" s="59" t="s">
        <v>302</v>
      </c>
      <c r="Q79" s="44">
        <f t="shared" si="14"/>
        <v>0.5</v>
      </c>
      <c r="R79" s="59"/>
    </row>
    <row r="80" spans="1:18" ht="28.5" x14ac:dyDescent="0.45">
      <c r="A80" s="3">
        <v>70</v>
      </c>
      <c r="B80" s="56" t="s">
        <v>155</v>
      </c>
      <c r="C80" s="95">
        <v>45240</v>
      </c>
      <c r="D80" s="56" t="s">
        <v>118</v>
      </c>
      <c r="E80" s="56" t="s">
        <v>153</v>
      </c>
      <c r="F80" s="56" t="s">
        <v>35</v>
      </c>
      <c r="G80" s="57" t="s">
        <v>20</v>
      </c>
      <c r="H80" s="58">
        <v>0.5</v>
      </c>
      <c r="I80" s="38">
        <f>IF(F80 = "кућа", IF( H80 = 50%,   VLOOKUP(G80,'ЛИМИТИ ПО МЕРАМА'!$B$6:$F$22,2,FALSE),   IF(H80=55%,VLOOKUP(G80,'ЛИМИТИ ПО МЕРАМА'!$B$6:$F$22,3,FALSE),IF(H80=60%,VLOOKUP(G80,'ЛИМИТИ ПО МЕРАМА'!$B$6:$F$22,4,FALSE),IF(H80=65%,VLOOKUP(G80,'ЛИМИТИ ПО МЕРАМА'!$B$6:$F$22,5,FALSE))))),IF(H80=0.5,VLOOKUP(G80,'ЛИМИТИ ПО МЕРАМА'!$B$28:$C$37,2,FALSE),"ПРОВЕРИТИ УНОС"))</f>
        <v>90000</v>
      </c>
      <c r="J80" s="9" t="str">
        <f t="shared" si="11"/>
        <v>Замена пећи котлом на гас│0,5</v>
      </c>
      <c r="K80" s="67">
        <v>177354</v>
      </c>
      <c r="L80" s="38">
        <f t="shared" si="16"/>
        <v>88677</v>
      </c>
      <c r="M80" s="29">
        <f t="shared" si="15"/>
        <v>88677</v>
      </c>
      <c r="N80" s="2" t="str">
        <f t="shared" si="12"/>
        <v>NE</v>
      </c>
      <c r="O80" s="30">
        <f t="shared" si="13"/>
        <v>0.5</v>
      </c>
      <c r="P80" s="56" t="s">
        <v>254</v>
      </c>
      <c r="Q80" s="30">
        <f t="shared" si="14"/>
        <v>0.5</v>
      </c>
      <c r="R80" s="56"/>
    </row>
    <row r="81" spans="1:18" x14ac:dyDescent="0.45">
      <c r="A81" s="40">
        <v>71</v>
      </c>
      <c r="B81" s="59" t="s">
        <v>155</v>
      </c>
      <c r="C81" s="96">
        <v>45240</v>
      </c>
      <c r="D81" s="59" t="s">
        <v>118</v>
      </c>
      <c r="E81" s="59" t="s">
        <v>153</v>
      </c>
      <c r="F81" s="59" t="s">
        <v>35</v>
      </c>
      <c r="G81" s="60" t="s">
        <v>30</v>
      </c>
      <c r="H81" s="61">
        <v>0.5</v>
      </c>
      <c r="I81" s="38">
        <f>IF(F81 = "кућа", IF( H81 = 50%,   VLOOKUP(G81,'ЛИМИТИ ПО МЕРАМА'!$B$6:$F$22,2,FALSE),   IF(H81=55%,VLOOKUP(G81,'ЛИМИТИ ПО МЕРАМА'!$B$6:$F$22,3,FALSE),IF(H81=60%,VLOOKUP(G81,'ЛИМИТИ ПО МЕРАМА'!$B$6:$F$22,4,FALSE),IF(H81=65%,VLOOKUP(G81,'ЛИМИТИ ПО МЕРАМА'!$B$6:$F$22,5,FALSE))))),IF(H81=0.5,VLOOKUP(G81,'ЛИМИТИ ПО МЕРАМА'!$B$28:$C$37,2,FALSE),"ПРОВЕРИТИ УНОС"))</f>
        <v>24000</v>
      </c>
      <c r="J81" s="42" t="str">
        <f t="shared" si="11"/>
        <v>Пројекат машинства│0,5</v>
      </c>
      <c r="K81" s="68">
        <v>28320</v>
      </c>
      <c r="L81" s="38">
        <f t="shared" si="16"/>
        <v>14160</v>
      </c>
      <c r="M81" s="43">
        <f t="shared" si="15"/>
        <v>14160</v>
      </c>
      <c r="N81" s="41" t="str">
        <f t="shared" si="12"/>
        <v>NE</v>
      </c>
      <c r="O81" s="44">
        <f t="shared" si="13"/>
        <v>0.5</v>
      </c>
      <c r="P81" s="59" t="s">
        <v>254</v>
      </c>
      <c r="Q81" s="44">
        <f t="shared" si="14"/>
        <v>0.5</v>
      </c>
      <c r="R81" s="59"/>
    </row>
    <row r="82" spans="1:18" ht="28.5" x14ac:dyDescent="0.45">
      <c r="A82" s="3">
        <v>72</v>
      </c>
      <c r="B82" s="56" t="s">
        <v>154</v>
      </c>
      <c r="C82" s="95">
        <v>45240</v>
      </c>
      <c r="D82" s="56" t="s">
        <v>118</v>
      </c>
      <c r="E82" s="56" t="s">
        <v>156</v>
      </c>
      <c r="F82" s="56" t="s">
        <v>35</v>
      </c>
      <c r="G82" s="57" t="s">
        <v>20</v>
      </c>
      <c r="H82" s="58">
        <v>0.5</v>
      </c>
      <c r="I82" s="38">
        <f>IF(F82 = "кућа", IF( H82 = 50%,   VLOOKUP(G82,'ЛИМИТИ ПО МЕРАМА'!$B$6:$F$22,2,FALSE),   IF(H82=55%,VLOOKUP(G82,'ЛИМИТИ ПО МЕРАМА'!$B$6:$F$22,3,FALSE),IF(H82=60%,VLOOKUP(G82,'ЛИМИТИ ПО МЕРАМА'!$B$6:$F$22,4,FALSE),IF(H82=65%,VLOOKUP(G82,'ЛИМИТИ ПО МЕРАМА'!$B$6:$F$22,5,FALSE))))),IF(H82=0.5,VLOOKUP(G82,'ЛИМИТИ ПО МЕРАМА'!$B$28:$C$37,2,FALSE),"ПРОВЕРИТИ УНОС"))</f>
        <v>90000</v>
      </c>
      <c r="J82" s="9" t="str">
        <f t="shared" ref="J82:J145" si="17">G82&amp;"│"&amp;H82</f>
        <v>Замена пећи котлом на гас│0,5</v>
      </c>
      <c r="K82" s="67">
        <v>162722</v>
      </c>
      <c r="L82" s="38">
        <f t="shared" si="16"/>
        <v>81361</v>
      </c>
      <c r="M82" s="29">
        <f t="shared" si="15"/>
        <v>81361</v>
      </c>
      <c r="N82" s="2" t="str">
        <f t="shared" ref="N82:N145" si="18">IF(L82+M82&gt;K82,"DA","NE")</f>
        <v>NE</v>
      </c>
      <c r="O82" s="30">
        <f t="shared" ref="O82:O145" si="19">L82/K82</f>
        <v>0.5</v>
      </c>
      <c r="P82" s="56" t="s">
        <v>329</v>
      </c>
      <c r="Q82" s="30">
        <f t="shared" ref="Q82:Q145" si="20">M82/K82</f>
        <v>0.5</v>
      </c>
      <c r="R82" s="56"/>
    </row>
    <row r="83" spans="1:18" x14ac:dyDescent="0.45">
      <c r="A83" s="40">
        <v>73</v>
      </c>
      <c r="B83" s="59" t="s">
        <v>154</v>
      </c>
      <c r="C83" s="96">
        <v>45240</v>
      </c>
      <c r="D83" s="59" t="s">
        <v>118</v>
      </c>
      <c r="E83" s="59" t="s">
        <v>156</v>
      </c>
      <c r="F83" s="59" t="s">
        <v>35</v>
      </c>
      <c r="G83" s="60" t="s">
        <v>30</v>
      </c>
      <c r="H83" s="61">
        <v>0.5</v>
      </c>
      <c r="I83" s="38">
        <f>IF(F83 = "кућа", IF( H83 = 50%,   VLOOKUP(G83,'ЛИМИТИ ПО МЕРАМА'!$B$6:$F$22,2,FALSE),   IF(H83=55%,VLOOKUP(G83,'ЛИМИТИ ПО МЕРАМА'!$B$6:$F$22,3,FALSE),IF(H83=60%,VLOOKUP(G83,'ЛИМИТИ ПО МЕРАМА'!$B$6:$F$22,4,FALSE),IF(H83=65%,VLOOKUP(G83,'ЛИМИТИ ПО МЕРАМА'!$B$6:$F$22,5,FALSE))))),IF(H83=0.5,VLOOKUP(G83,'ЛИМИТИ ПО МЕРАМА'!$B$28:$C$37,2,FALSE),"ПРОВЕРИТИ УНОС"))</f>
        <v>24000</v>
      </c>
      <c r="J83" s="42" t="str">
        <f t="shared" si="17"/>
        <v>Пројекат машинства│0,5</v>
      </c>
      <c r="K83" s="68">
        <v>28320</v>
      </c>
      <c r="L83" s="38">
        <f t="shared" si="16"/>
        <v>14160</v>
      </c>
      <c r="M83" s="43">
        <f t="shared" ref="M83:M146" si="21">K83-L83</f>
        <v>14160</v>
      </c>
      <c r="N83" s="41" t="str">
        <f t="shared" si="18"/>
        <v>NE</v>
      </c>
      <c r="O83" s="44">
        <f t="shared" si="19"/>
        <v>0.5</v>
      </c>
      <c r="P83" s="59" t="s">
        <v>329</v>
      </c>
      <c r="Q83" s="44">
        <f t="shared" si="20"/>
        <v>0.5</v>
      </c>
      <c r="R83" s="59"/>
    </row>
    <row r="84" spans="1:18" x14ac:dyDescent="0.45">
      <c r="A84" s="3">
        <v>74</v>
      </c>
      <c r="B84" s="56" t="s">
        <v>201</v>
      </c>
      <c r="C84" s="95">
        <v>45240</v>
      </c>
      <c r="D84" s="56" t="s">
        <v>223</v>
      </c>
      <c r="E84" s="56" t="s">
        <v>157</v>
      </c>
      <c r="F84" s="56" t="s">
        <v>35</v>
      </c>
      <c r="G84" s="57" t="s">
        <v>14</v>
      </c>
      <c r="H84" s="58">
        <v>0.55000000000000004</v>
      </c>
      <c r="I84" s="38">
        <f>IF(F84 = "кућа", IF( H84 = 50%,   VLOOKUP(G84,'ЛИМИТИ ПО МЕРАМА'!$B$6:$F$22,2,FALSE),   IF(H84=55%,VLOOKUP(G84,'ЛИМИТИ ПО МЕРАМА'!$B$6:$F$22,3,FALSE),IF(H84=60%,VLOOKUP(G84,'ЛИМИТИ ПО МЕРАМА'!$B$6:$F$22,4,FALSE),IF(H84=65%,VLOOKUP(G84,'ЛИМИТИ ПО МЕРАМА'!$B$6:$F$22,5,FALSE))))),IF(H84=0.5,VLOOKUP(G84,'ЛИМИТИ ПО МЕРАМА'!$B$28:$C$37,2,FALSE),"ПРОВЕРИТИ УНОС"))</f>
        <v>275000</v>
      </c>
      <c r="J84" s="9" t="str">
        <f t="shared" si="17"/>
        <v>Изолација фасаде│0,55</v>
      </c>
      <c r="K84" s="67">
        <v>896000</v>
      </c>
      <c r="L84" s="38">
        <f t="shared" si="16"/>
        <v>275000</v>
      </c>
      <c r="M84" s="29">
        <f t="shared" si="21"/>
        <v>621000</v>
      </c>
      <c r="N84" s="2" t="str">
        <f t="shared" si="18"/>
        <v>NE</v>
      </c>
      <c r="O84" s="30">
        <f t="shared" si="19"/>
        <v>0.30691964285714285</v>
      </c>
      <c r="P84" s="56" t="s">
        <v>304</v>
      </c>
      <c r="Q84" s="30">
        <f t="shared" si="20"/>
        <v>0.6930803571428571</v>
      </c>
      <c r="R84" s="56"/>
    </row>
    <row r="85" spans="1:18" x14ac:dyDescent="0.45">
      <c r="A85" s="40">
        <v>75</v>
      </c>
      <c r="B85" s="59" t="s">
        <v>201</v>
      </c>
      <c r="C85" s="96">
        <v>45240</v>
      </c>
      <c r="D85" s="59" t="s">
        <v>223</v>
      </c>
      <c r="E85" s="59" t="s">
        <v>157</v>
      </c>
      <c r="F85" s="59" t="s">
        <v>35</v>
      </c>
      <c r="G85" s="60" t="s">
        <v>15</v>
      </c>
      <c r="H85" s="61">
        <v>0.55000000000000004</v>
      </c>
      <c r="I85" s="38">
        <f>IF(F85 = "кућа", IF( H85 = 50%,   VLOOKUP(G85,'ЛИМИТИ ПО МЕРАМА'!$B$6:$F$22,2,FALSE),   IF(H85=55%,VLOOKUP(G85,'ЛИМИТИ ПО МЕРАМА'!$B$6:$F$22,3,FALSE),IF(H85=60%,VLOOKUP(G85,'ЛИМИТИ ПО МЕРАМА'!$B$6:$F$22,4,FALSE),IF(H85=65%,VLOOKUP(G85,'ЛИМИТИ ПО МЕРАМА'!$B$6:$F$22,5,FALSE))))),IF(H85=0.5,VLOOKUP(G85,'ЛИМИТИ ПО МЕРАМА'!$B$28:$C$37,2,FALSE),"ПРОВЕРИТИ УНОС"))</f>
        <v>275000</v>
      </c>
      <c r="J85" s="42" t="str">
        <f t="shared" si="17"/>
        <v>Изолација крова│0,55</v>
      </c>
      <c r="K85" s="68">
        <v>192000</v>
      </c>
      <c r="L85" s="38">
        <f t="shared" si="16"/>
        <v>105600.00000000001</v>
      </c>
      <c r="M85" s="43">
        <f t="shared" si="21"/>
        <v>86399.999999999985</v>
      </c>
      <c r="N85" s="41" t="str">
        <f t="shared" si="18"/>
        <v>NE</v>
      </c>
      <c r="O85" s="44">
        <f t="shared" si="19"/>
        <v>0.55000000000000004</v>
      </c>
      <c r="P85" s="59" t="s">
        <v>303</v>
      </c>
      <c r="Q85" s="44">
        <f t="shared" si="20"/>
        <v>0.4499999999999999</v>
      </c>
      <c r="R85" s="59"/>
    </row>
    <row r="86" spans="1:18" ht="28.5" x14ac:dyDescent="0.45">
      <c r="A86" s="3">
        <v>76</v>
      </c>
      <c r="B86" s="56" t="s">
        <v>202</v>
      </c>
      <c r="C86" s="95">
        <v>45240</v>
      </c>
      <c r="D86" s="56" t="s">
        <v>127</v>
      </c>
      <c r="E86" s="56" t="s">
        <v>159</v>
      </c>
      <c r="F86" s="56" t="s">
        <v>35</v>
      </c>
      <c r="G86" s="57" t="s">
        <v>20</v>
      </c>
      <c r="H86" s="58">
        <v>0.5</v>
      </c>
      <c r="I86" s="38">
        <f>IF(F86 = "кућа", IF( H86 = 50%,   VLOOKUP(G86,'ЛИМИТИ ПО МЕРАМА'!$B$6:$F$22,2,FALSE),   IF(H86=55%,VLOOKUP(G86,'ЛИМИТИ ПО МЕРАМА'!$B$6:$F$22,3,FALSE),IF(H86=60%,VLOOKUP(G86,'ЛИМИТИ ПО МЕРАМА'!$B$6:$F$22,4,FALSE),IF(H86=65%,VLOOKUP(G86,'ЛИМИТИ ПО МЕРАМА'!$B$6:$F$22,5,FALSE))))),IF(H86=0.5,VLOOKUP(G86,'ЛИМИТИ ПО МЕРАМА'!$B$28:$C$37,2,FALSE),"ПРОВЕРИТИ УНОС"))</f>
        <v>90000</v>
      </c>
      <c r="J86" s="9" t="str">
        <f t="shared" si="17"/>
        <v>Замена пећи котлом на гас│0,5</v>
      </c>
      <c r="K86" s="67">
        <v>94858</v>
      </c>
      <c r="L86" s="38">
        <f t="shared" si="16"/>
        <v>47429</v>
      </c>
      <c r="M86" s="29">
        <f t="shared" si="21"/>
        <v>47429</v>
      </c>
      <c r="N86" s="2" t="str">
        <f t="shared" si="18"/>
        <v>NE</v>
      </c>
      <c r="O86" s="30">
        <f t="shared" si="19"/>
        <v>0.5</v>
      </c>
      <c r="P86" s="56" t="s">
        <v>267</v>
      </c>
      <c r="Q86" s="30">
        <f t="shared" si="20"/>
        <v>0.5</v>
      </c>
      <c r="R86" s="56"/>
    </row>
    <row r="87" spans="1:18" ht="28.5" x14ac:dyDescent="0.45">
      <c r="A87" s="40">
        <v>77</v>
      </c>
      <c r="B87" s="59" t="s">
        <v>202</v>
      </c>
      <c r="C87" s="96">
        <v>45240</v>
      </c>
      <c r="D87" s="59" t="s">
        <v>127</v>
      </c>
      <c r="E87" s="59" t="s">
        <v>159</v>
      </c>
      <c r="F87" s="59" t="s">
        <v>35</v>
      </c>
      <c r="G87" s="60" t="s">
        <v>26</v>
      </c>
      <c r="H87" s="61">
        <v>0.5</v>
      </c>
      <c r="I87" s="38">
        <f>IF(F87 = "кућа", IF( H87 = 50%,   VLOOKUP(G87,'ЛИМИТИ ПО МЕРАМА'!$B$6:$F$22,2,FALSE),   IF(H87=55%,VLOOKUP(G87,'ЛИМИТИ ПО МЕРАМА'!$B$6:$F$22,3,FALSE),IF(H87=60%,VLOOKUP(G87,'ЛИМИТИ ПО МЕРАМА'!$B$6:$F$22,4,FALSE),IF(H87=65%,VLOOKUP(G87,'ЛИМИТИ ПО МЕРАМА'!$B$6:$F$22,5,FALSE))))),IF(H87=0.5,VLOOKUP(G87,'ЛИМИТИ ПО МЕРАМА'!$B$28:$C$37,2,FALSE),"ПРОВЕРИТИ УНОС"))</f>
        <v>150000</v>
      </c>
      <c r="J87" s="42" t="str">
        <f t="shared" si="17"/>
        <v>Замена или уградња нове инсталација│0,5</v>
      </c>
      <c r="K87" s="68">
        <v>397192.86</v>
      </c>
      <c r="L87" s="38">
        <f t="shared" si="16"/>
        <v>150000</v>
      </c>
      <c r="M87" s="43">
        <f t="shared" si="21"/>
        <v>247192.86</v>
      </c>
      <c r="N87" s="41" t="str">
        <f t="shared" si="18"/>
        <v>NE</v>
      </c>
      <c r="O87" s="44">
        <f t="shared" si="19"/>
        <v>0.37765029310949849</v>
      </c>
      <c r="P87" s="59" t="s">
        <v>268</v>
      </c>
      <c r="Q87" s="44">
        <f t="shared" si="20"/>
        <v>0.62234970689050151</v>
      </c>
      <c r="R87" s="59"/>
    </row>
    <row r="88" spans="1:18" ht="28.5" x14ac:dyDescent="0.45">
      <c r="A88" s="3">
        <v>78</v>
      </c>
      <c r="B88" s="56" t="s">
        <v>203</v>
      </c>
      <c r="C88" s="95">
        <v>45240</v>
      </c>
      <c r="D88" s="56" t="s">
        <v>161</v>
      </c>
      <c r="E88" s="56" t="s">
        <v>181</v>
      </c>
      <c r="F88" s="56" t="s">
        <v>35</v>
      </c>
      <c r="G88" s="57" t="s">
        <v>20</v>
      </c>
      <c r="H88" s="58">
        <v>0.5</v>
      </c>
      <c r="I88" s="38">
        <f>IF(F88 = "кућа", IF( H88 = 50%,   VLOOKUP(G88,'ЛИМИТИ ПО МЕРАМА'!$B$6:$F$22,2,FALSE),   IF(H88=55%,VLOOKUP(G88,'ЛИМИТИ ПО МЕРАМА'!$B$6:$F$22,3,FALSE),IF(H88=60%,VLOOKUP(G88,'ЛИМИТИ ПО МЕРАМА'!$B$6:$F$22,4,FALSE),IF(H88=65%,VLOOKUP(G88,'ЛИМИТИ ПО МЕРАМА'!$B$6:$F$22,5,FALSE))))),IF(H88=0.5,VLOOKUP(G88,'ЛИМИТИ ПО МЕРАМА'!$B$28:$C$37,2,FALSE),"ПРОВЕРИТИ УНОС"))</f>
        <v>90000</v>
      </c>
      <c r="J88" s="9" t="str">
        <f t="shared" si="17"/>
        <v>Замена пећи котлом на гас│0,5</v>
      </c>
      <c r="K88" s="67">
        <v>194228</v>
      </c>
      <c r="L88" s="38">
        <f t="shared" si="16"/>
        <v>90000</v>
      </c>
      <c r="M88" s="29">
        <f t="shared" si="21"/>
        <v>104228</v>
      </c>
      <c r="N88" s="2" t="str">
        <f t="shared" si="18"/>
        <v>NE</v>
      </c>
      <c r="O88" s="30">
        <f t="shared" si="19"/>
        <v>0.4633729431389913</v>
      </c>
      <c r="P88" s="56" t="s">
        <v>238</v>
      </c>
      <c r="Q88" s="30">
        <f t="shared" si="20"/>
        <v>0.53662705686100876</v>
      </c>
      <c r="R88" s="56"/>
    </row>
    <row r="89" spans="1:18" x14ac:dyDescent="0.45">
      <c r="A89" s="40">
        <v>79</v>
      </c>
      <c r="B89" s="59" t="s">
        <v>203</v>
      </c>
      <c r="C89" s="96">
        <v>45240</v>
      </c>
      <c r="D89" s="59" t="s">
        <v>161</v>
      </c>
      <c r="E89" s="59" t="s">
        <v>181</v>
      </c>
      <c r="F89" s="59" t="s">
        <v>35</v>
      </c>
      <c r="G89" s="60" t="s">
        <v>30</v>
      </c>
      <c r="H89" s="61">
        <v>0.5</v>
      </c>
      <c r="I89" s="38">
        <f>IF(F89 = "кућа", IF( H89 = 50%,   VLOOKUP(G89,'ЛИМИТИ ПО МЕРАМА'!$B$6:$F$22,2,FALSE),   IF(H89=55%,VLOOKUP(G89,'ЛИМИТИ ПО МЕРАМА'!$B$6:$F$22,3,FALSE),IF(H89=60%,VLOOKUP(G89,'ЛИМИТИ ПО МЕРАМА'!$B$6:$F$22,4,FALSE),IF(H89=65%,VLOOKUP(G89,'ЛИМИТИ ПО МЕРАМА'!$B$6:$F$22,5,FALSE))))),IF(H89=0.5,VLOOKUP(G89,'ЛИМИТИ ПО МЕРАМА'!$B$28:$C$37,2,FALSE),"ПРОВЕРИТИ УНОС"))</f>
        <v>24000</v>
      </c>
      <c r="J89" s="42" t="str">
        <f t="shared" si="17"/>
        <v>Пројекат машинства│0,5</v>
      </c>
      <c r="K89" s="68">
        <v>28320</v>
      </c>
      <c r="L89" s="38">
        <f t="shared" si="16"/>
        <v>14160</v>
      </c>
      <c r="M89" s="43">
        <f t="shared" si="21"/>
        <v>14160</v>
      </c>
      <c r="N89" s="41" t="str">
        <f t="shared" si="18"/>
        <v>NE</v>
      </c>
      <c r="O89" s="44">
        <f t="shared" si="19"/>
        <v>0.5</v>
      </c>
      <c r="P89" s="59" t="s">
        <v>238</v>
      </c>
      <c r="Q89" s="44">
        <f t="shared" si="20"/>
        <v>0.5</v>
      </c>
      <c r="R89" s="59"/>
    </row>
    <row r="90" spans="1:18" ht="28.5" x14ac:dyDescent="0.45">
      <c r="A90" s="3">
        <v>80</v>
      </c>
      <c r="B90" s="56" t="s">
        <v>204</v>
      </c>
      <c r="C90" s="95">
        <v>45240</v>
      </c>
      <c r="D90" s="56" t="s">
        <v>161</v>
      </c>
      <c r="E90" s="56" t="s">
        <v>182</v>
      </c>
      <c r="F90" s="56" t="s">
        <v>35</v>
      </c>
      <c r="G90" s="57" t="s">
        <v>20</v>
      </c>
      <c r="H90" s="58">
        <v>0.5</v>
      </c>
      <c r="I90" s="38">
        <f>IF(F90 = "кућа", IF( H90 = 50%,   VLOOKUP(G90,'ЛИМИТИ ПО МЕРАМА'!$B$6:$F$22,2,FALSE),   IF(H90=55%,VLOOKUP(G90,'ЛИМИТИ ПО МЕРАМА'!$B$6:$F$22,3,FALSE),IF(H90=60%,VLOOKUP(G90,'ЛИМИТИ ПО МЕРАМА'!$B$6:$F$22,4,FALSE),IF(H90=65%,VLOOKUP(G90,'ЛИМИТИ ПО МЕРАМА'!$B$6:$F$22,5,FALSE))))),IF(H90=0.5,VLOOKUP(G90,'ЛИМИТИ ПО МЕРАМА'!$B$28:$C$37,2,FALSE),"ПРОВЕРИТИ УНОС"))</f>
        <v>90000</v>
      </c>
      <c r="J90" s="9" t="str">
        <f t="shared" si="17"/>
        <v>Замена пећи котлом на гас│0,5</v>
      </c>
      <c r="K90" s="67">
        <v>156704</v>
      </c>
      <c r="L90" s="38">
        <f t="shared" si="16"/>
        <v>78352</v>
      </c>
      <c r="M90" s="29">
        <f t="shared" si="21"/>
        <v>78352</v>
      </c>
      <c r="N90" s="2" t="str">
        <f t="shared" si="18"/>
        <v>NE</v>
      </c>
      <c r="O90" s="30">
        <f t="shared" si="19"/>
        <v>0.5</v>
      </c>
      <c r="P90" s="56" t="s">
        <v>256</v>
      </c>
      <c r="Q90" s="30">
        <f t="shared" si="20"/>
        <v>0.5</v>
      </c>
      <c r="R90" s="56"/>
    </row>
    <row r="91" spans="1:18" x14ac:dyDescent="0.45">
      <c r="A91" s="40">
        <v>81</v>
      </c>
      <c r="B91" s="59" t="s">
        <v>204</v>
      </c>
      <c r="C91" s="96">
        <v>45240</v>
      </c>
      <c r="D91" s="59" t="s">
        <v>161</v>
      </c>
      <c r="E91" s="59" t="s">
        <v>182</v>
      </c>
      <c r="F91" s="59" t="s">
        <v>35</v>
      </c>
      <c r="G91" s="60" t="s">
        <v>30</v>
      </c>
      <c r="H91" s="61">
        <v>0.5</v>
      </c>
      <c r="I91" s="38">
        <f>IF(F91 = "кућа", IF( H91 = 50%,   VLOOKUP(G91,'ЛИМИТИ ПО МЕРАМА'!$B$6:$F$22,2,FALSE),   IF(H91=55%,VLOOKUP(G91,'ЛИМИТИ ПО МЕРАМА'!$B$6:$F$22,3,FALSE),IF(H91=60%,VLOOKUP(G91,'ЛИМИТИ ПО МЕРАМА'!$B$6:$F$22,4,FALSE),IF(H91=65%,VLOOKUP(G91,'ЛИМИТИ ПО МЕРАМА'!$B$6:$F$22,5,FALSE))))),IF(H91=0.5,VLOOKUP(G91,'ЛИМИТИ ПО МЕРАМА'!$B$28:$C$37,2,FALSE),"ПРОВЕРИТИ УНОС"))</f>
        <v>24000</v>
      </c>
      <c r="J91" s="42" t="str">
        <f t="shared" si="17"/>
        <v>Пројекат машинства│0,5</v>
      </c>
      <c r="K91" s="68">
        <v>28320</v>
      </c>
      <c r="L91" s="38">
        <f t="shared" si="16"/>
        <v>14160</v>
      </c>
      <c r="M91" s="43">
        <f t="shared" si="21"/>
        <v>14160</v>
      </c>
      <c r="N91" s="41" t="str">
        <f t="shared" si="18"/>
        <v>NE</v>
      </c>
      <c r="O91" s="44">
        <f t="shared" si="19"/>
        <v>0.5</v>
      </c>
      <c r="P91" s="59" t="s">
        <v>256</v>
      </c>
      <c r="Q91" s="44">
        <f t="shared" si="20"/>
        <v>0.5</v>
      </c>
      <c r="R91" s="59"/>
    </row>
    <row r="92" spans="1:18" ht="28.5" customHeight="1" x14ac:dyDescent="0.45">
      <c r="A92" s="3">
        <v>82</v>
      </c>
      <c r="B92" s="56" t="s">
        <v>205</v>
      </c>
      <c r="C92" s="95">
        <v>45240</v>
      </c>
      <c r="D92" s="56" t="s">
        <v>161</v>
      </c>
      <c r="E92" s="56" t="s">
        <v>183</v>
      </c>
      <c r="F92" s="56" t="s">
        <v>35</v>
      </c>
      <c r="G92" s="57" t="s">
        <v>20</v>
      </c>
      <c r="H92" s="58">
        <v>0.5</v>
      </c>
      <c r="I92" s="38">
        <f>IF(F92 = "кућа", IF( H92 = 50%,   VLOOKUP(G92,'ЛИМИТИ ПО МЕРАМА'!$B$6:$F$22,2,FALSE),   IF(H92=55%,VLOOKUP(G92,'ЛИМИТИ ПО МЕРАМА'!$B$6:$F$22,3,FALSE),IF(H92=60%,VLOOKUP(G92,'ЛИМИТИ ПО МЕРАМА'!$B$6:$F$22,4,FALSE),IF(H92=65%,VLOOKUP(G92,'ЛИМИТИ ПО МЕРАМА'!$B$6:$F$22,5,FALSE))))),IF(H92=0.5,VLOOKUP(G92,'ЛИМИТИ ПО МЕРАМА'!$B$28:$C$37,2,FALSE),"ПРОВЕРИТИ УНОС"))</f>
        <v>90000</v>
      </c>
      <c r="J92" s="9" t="str">
        <f t="shared" si="17"/>
        <v>Замена пећи котлом на гас│0,5</v>
      </c>
      <c r="K92" s="67">
        <v>161306</v>
      </c>
      <c r="L92" s="38">
        <f t="shared" si="16"/>
        <v>80653</v>
      </c>
      <c r="M92" s="29">
        <f t="shared" si="21"/>
        <v>80653</v>
      </c>
      <c r="N92" s="2" t="str">
        <f t="shared" si="18"/>
        <v>NE</v>
      </c>
      <c r="O92" s="30">
        <f t="shared" si="19"/>
        <v>0.5</v>
      </c>
      <c r="P92" s="56" t="s">
        <v>330</v>
      </c>
      <c r="Q92" s="30">
        <f t="shared" si="20"/>
        <v>0.5</v>
      </c>
      <c r="R92" s="56"/>
    </row>
    <row r="93" spans="1:18" ht="28.5" x14ac:dyDescent="0.45">
      <c r="A93" s="40">
        <v>83</v>
      </c>
      <c r="B93" s="59" t="s">
        <v>205</v>
      </c>
      <c r="C93" s="96">
        <v>45240</v>
      </c>
      <c r="D93" s="59" t="s">
        <v>161</v>
      </c>
      <c r="E93" s="59" t="s">
        <v>183</v>
      </c>
      <c r="F93" s="59" t="s">
        <v>35</v>
      </c>
      <c r="G93" s="60" t="s">
        <v>26</v>
      </c>
      <c r="H93" s="61">
        <v>0.5</v>
      </c>
      <c r="I93" s="38">
        <f>IF(F93 = "кућа", IF( H93 = 50%,   VLOOKUP(G93,'ЛИМИТИ ПО МЕРАМА'!$B$6:$F$22,2,FALSE),   IF(H93=55%,VLOOKUP(G93,'ЛИМИТИ ПО МЕРАМА'!$B$6:$F$22,3,FALSE),IF(H93=60%,VLOOKUP(G93,'ЛИМИТИ ПО МЕРАМА'!$B$6:$F$22,4,FALSE),IF(H93=65%,VLOOKUP(G93,'ЛИМИТИ ПО МЕРАМА'!$B$6:$F$22,5,FALSE))))),IF(H93=0.5,VLOOKUP(G93,'ЛИМИТИ ПО МЕРАМА'!$B$28:$C$37,2,FALSE),"ПРОВЕРИТИ УНОС"))</f>
        <v>150000</v>
      </c>
      <c r="J93" s="42" t="str">
        <f t="shared" si="17"/>
        <v>Замена или уградња нове инсталација│0,5</v>
      </c>
      <c r="K93" s="68">
        <v>200482</v>
      </c>
      <c r="L93" s="38">
        <f t="shared" si="16"/>
        <v>100241</v>
      </c>
      <c r="M93" s="43">
        <f t="shared" si="21"/>
        <v>100241</v>
      </c>
      <c r="N93" s="41" t="str">
        <f t="shared" si="18"/>
        <v>NE</v>
      </c>
      <c r="O93" s="44">
        <f t="shared" si="19"/>
        <v>0.5</v>
      </c>
      <c r="P93" s="59" t="s">
        <v>331</v>
      </c>
      <c r="Q93" s="44">
        <f t="shared" si="20"/>
        <v>0.5</v>
      </c>
      <c r="R93" s="59"/>
    </row>
    <row r="94" spans="1:18" ht="28.5" customHeight="1" x14ac:dyDescent="0.45">
      <c r="A94" s="3">
        <v>84</v>
      </c>
      <c r="B94" s="56" t="s">
        <v>205</v>
      </c>
      <c r="C94" s="95">
        <v>45240</v>
      </c>
      <c r="D94" s="56" t="s">
        <v>161</v>
      </c>
      <c r="E94" s="56" t="s">
        <v>183</v>
      </c>
      <c r="F94" s="56" t="s">
        <v>35</v>
      </c>
      <c r="G94" s="57" t="s">
        <v>30</v>
      </c>
      <c r="H94" s="58">
        <v>0.5</v>
      </c>
      <c r="I94" s="38">
        <f>IF(F94 = "кућа", IF( H94 = 50%,   VLOOKUP(G94,'ЛИМИТИ ПО МЕРАМА'!$B$6:$F$22,2,FALSE),   IF(H94=55%,VLOOKUP(G94,'ЛИМИТИ ПО МЕРАМА'!$B$6:$F$22,3,FALSE),IF(H94=60%,VLOOKUP(G94,'ЛИМИТИ ПО МЕРАМА'!$B$6:$F$22,4,FALSE),IF(H94=65%,VLOOKUP(G94,'ЛИМИТИ ПО МЕРАМА'!$B$6:$F$22,5,FALSE))))),IF(H94=0.5,VLOOKUP(G94,'ЛИМИТИ ПО МЕРАМА'!$B$28:$C$37,2,FALSE),"ПРОВЕРИТИ УНОС"))</f>
        <v>24000</v>
      </c>
      <c r="J94" s="9" t="str">
        <f t="shared" si="17"/>
        <v>Пројекат машинства│0,5</v>
      </c>
      <c r="K94" s="67">
        <v>28320</v>
      </c>
      <c r="L94" s="38">
        <f t="shared" si="16"/>
        <v>14160</v>
      </c>
      <c r="M94" s="29">
        <f t="shared" si="21"/>
        <v>14160</v>
      </c>
      <c r="N94" s="2" t="str">
        <f t="shared" si="18"/>
        <v>NE</v>
      </c>
      <c r="O94" s="30">
        <f t="shared" si="19"/>
        <v>0.5</v>
      </c>
      <c r="P94" s="56" t="s">
        <v>331</v>
      </c>
      <c r="Q94" s="30">
        <f t="shared" si="20"/>
        <v>0.5</v>
      </c>
      <c r="R94" s="56"/>
    </row>
    <row r="95" spans="1:18" x14ac:dyDescent="0.45">
      <c r="A95" s="40">
        <v>85</v>
      </c>
      <c r="B95" s="59" t="s">
        <v>206</v>
      </c>
      <c r="C95" s="96">
        <v>45240</v>
      </c>
      <c r="D95" s="59" t="s">
        <v>171</v>
      </c>
      <c r="E95" s="59" t="s">
        <v>184</v>
      </c>
      <c r="F95" s="59" t="s">
        <v>36</v>
      </c>
      <c r="G95" s="60" t="s">
        <v>19</v>
      </c>
      <c r="H95" s="61">
        <v>0.5</v>
      </c>
      <c r="I95" s="38">
        <f>IF(F95 = "кућа", IF( H95 = 50%,   VLOOKUP(G95,'ЛИМИТИ ПО МЕРАМА'!$B$6:$F$22,2,FALSE),   IF(H95=55%,VLOOKUP(G95,'ЛИМИТИ ПО МЕРАМА'!$B$6:$F$22,3,FALSE),IF(H95=60%,VLOOKUP(G95,'ЛИМИТИ ПО МЕРАМА'!$B$6:$F$22,4,FALSE),IF(H95=65%,VLOOKUP(G95,'ЛИМИТИ ПО МЕРАМА'!$B$6:$F$22,5,FALSE))))),IF(H95=0.5,VLOOKUP(G95,'ЛИМИТИ ПО МЕРАМА'!$B$28:$C$37,2,FALSE),"ПРОВЕРИТИ УНОС"))</f>
        <v>120000</v>
      </c>
      <c r="J95" s="42" t="str">
        <f t="shared" si="17"/>
        <v>Замена прозора│0,5</v>
      </c>
      <c r="K95" s="68">
        <v>160008</v>
      </c>
      <c r="L95" s="38">
        <f t="shared" si="16"/>
        <v>80004</v>
      </c>
      <c r="M95" s="43">
        <f t="shared" si="21"/>
        <v>80004</v>
      </c>
      <c r="N95" s="41" t="str">
        <f t="shared" si="18"/>
        <v>NE</v>
      </c>
      <c r="O95" s="44">
        <f t="shared" si="19"/>
        <v>0.5</v>
      </c>
      <c r="P95" s="59" t="s">
        <v>241</v>
      </c>
      <c r="Q95" s="44">
        <f t="shared" si="20"/>
        <v>0.5</v>
      </c>
      <c r="R95" s="59"/>
    </row>
    <row r="96" spans="1:18" ht="28.5" customHeight="1" x14ac:dyDescent="0.45">
      <c r="A96" s="3">
        <v>86</v>
      </c>
      <c r="B96" s="56" t="s">
        <v>207</v>
      </c>
      <c r="C96" s="95">
        <v>45240</v>
      </c>
      <c r="D96" s="56" t="s">
        <v>223</v>
      </c>
      <c r="E96" s="56" t="s">
        <v>185</v>
      </c>
      <c r="F96" s="56" t="s">
        <v>35</v>
      </c>
      <c r="G96" s="57" t="s">
        <v>14</v>
      </c>
      <c r="H96" s="58">
        <v>0.5</v>
      </c>
      <c r="I96" s="38">
        <f>IF(F96 = "кућа", IF( H96 = 50%,   VLOOKUP(G96,'ЛИМИТИ ПО МЕРАМА'!$B$6:$F$22,2,FALSE),   IF(H96=55%,VLOOKUP(G96,'ЛИМИТИ ПО МЕРАМА'!$B$6:$F$22,3,FALSE),IF(H96=60%,VLOOKUP(G96,'ЛИМИТИ ПО МЕРАМА'!$B$6:$F$22,4,FALSE),IF(H96=65%,VLOOKUP(G96,'ЛИМИТИ ПО МЕРАМА'!$B$6:$F$22,5,FALSE))))),IF(H96=0.5,VLOOKUP(G96,'ЛИМИТИ ПО МЕРАМА'!$B$28:$C$37,2,FALSE),"ПРОВЕРИТИ УНОС"))</f>
        <v>250000</v>
      </c>
      <c r="J96" s="9" t="str">
        <f t="shared" si="17"/>
        <v>Изолација фасаде│0,5</v>
      </c>
      <c r="K96" s="67">
        <v>775360</v>
      </c>
      <c r="L96" s="38">
        <f t="shared" si="16"/>
        <v>250000</v>
      </c>
      <c r="M96" s="29">
        <f t="shared" si="21"/>
        <v>525360</v>
      </c>
      <c r="N96" s="2" t="str">
        <f t="shared" si="18"/>
        <v>NE</v>
      </c>
      <c r="O96" s="30">
        <f t="shared" si="19"/>
        <v>0.3224308708212959</v>
      </c>
      <c r="P96" s="56" t="s">
        <v>305</v>
      </c>
      <c r="Q96" s="30">
        <f t="shared" si="20"/>
        <v>0.67756912917870404</v>
      </c>
      <c r="R96" s="56"/>
    </row>
    <row r="97" spans="1:18" ht="28.5" x14ac:dyDescent="0.45">
      <c r="A97" s="40">
        <v>87</v>
      </c>
      <c r="B97" s="59" t="s">
        <v>208</v>
      </c>
      <c r="C97" s="96">
        <v>45240</v>
      </c>
      <c r="D97" s="59" t="s">
        <v>140</v>
      </c>
      <c r="E97" s="59" t="s">
        <v>186</v>
      </c>
      <c r="F97" s="59" t="s">
        <v>35</v>
      </c>
      <c r="G97" s="60" t="s">
        <v>20</v>
      </c>
      <c r="H97" s="61">
        <v>0.5</v>
      </c>
      <c r="I97" s="38">
        <f>IF(F97 = "кућа", IF( H97 = 50%,   VLOOKUP(G97,'ЛИМИТИ ПО МЕРАМА'!$B$6:$F$22,2,FALSE),   IF(H97=55%,VLOOKUP(G97,'ЛИМИТИ ПО МЕРАМА'!$B$6:$F$22,3,FALSE),IF(H97=60%,VLOOKUP(G97,'ЛИМИТИ ПО МЕРАМА'!$B$6:$F$22,4,FALSE),IF(H97=65%,VLOOKUP(G97,'ЛИМИТИ ПО МЕРАМА'!$B$6:$F$22,5,FALSE))))),IF(H97=0.5,VLOOKUP(G97,'ЛИМИТИ ПО МЕРАМА'!$B$28:$C$37,2,FALSE),"ПРОВЕРИТИ УНОС"))</f>
        <v>90000</v>
      </c>
      <c r="J97" s="42" t="str">
        <f t="shared" si="17"/>
        <v>Замена пећи котлом на гас│0,5</v>
      </c>
      <c r="K97" s="68">
        <v>189272</v>
      </c>
      <c r="L97" s="38">
        <f t="shared" si="16"/>
        <v>90000</v>
      </c>
      <c r="M97" s="43">
        <f t="shared" si="21"/>
        <v>99272</v>
      </c>
      <c r="N97" s="41" t="str">
        <f t="shared" si="18"/>
        <v>NE</v>
      </c>
      <c r="O97" s="44">
        <f t="shared" si="19"/>
        <v>0.47550614987953843</v>
      </c>
      <c r="P97" s="59" t="s">
        <v>258</v>
      </c>
      <c r="Q97" s="44">
        <f t="shared" si="20"/>
        <v>0.52449385012046157</v>
      </c>
      <c r="R97" s="59"/>
    </row>
    <row r="98" spans="1:18" ht="28.5" customHeight="1" x14ac:dyDescent="0.45">
      <c r="A98" s="3">
        <v>88</v>
      </c>
      <c r="B98" s="56" t="s">
        <v>208</v>
      </c>
      <c r="C98" s="95">
        <v>45240</v>
      </c>
      <c r="D98" s="56" t="s">
        <v>140</v>
      </c>
      <c r="E98" s="56" t="s">
        <v>186</v>
      </c>
      <c r="F98" s="56" t="s">
        <v>35</v>
      </c>
      <c r="G98" s="57" t="s">
        <v>30</v>
      </c>
      <c r="H98" s="58">
        <v>0.5</v>
      </c>
      <c r="I98" s="38">
        <f>IF(F98 = "кућа", IF( H98 = 50%,   VLOOKUP(G98,'ЛИМИТИ ПО МЕРАМА'!$B$6:$F$22,2,FALSE),   IF(H98=55%,VLOOKUP(G98,'ЛИМИТИ ПО МЕРАМА'!$B$6:$F$22,3,FALSE),IF(H98=60%,VLOOKUP(G98,'ЛИМИТИ ПО МЕРАМА'!$B$6:$F$22,4,FALSE),IF(H98=65%,VLOOKUP(G98,'ЛИМИТИ ПО МЕРАМА'!$B$6:$F$22,5,FALSE))))),IF(H98=0.5,VLOOKUP(G98,'ЛИМИТИ ПО МЕРАМА'!$B$28:$C$37,2,FALSE),"ПРОВЕРИТИ УНОС"))</f>
        <v>24000</v>
      </c>
      <c r="J98" s="9" t="str">
        <f t="shared" si="17"/>
        <v>Пројекат машинства│0,5</v>
      </c>
      <c r="K98" s="67">
        <v>28320</v>
      </c>
      <c r="L98" s="38">
        <f t="shared" si="16"/>
        <v>14160</v>
      </c>
      <c r="M98" s="29">
        <f t="shared" si="21"/>
        <v>14160</v>
      </c>
      <c r="N98" s="2" t="str">
        <f t="shared" si="18"/>
        <v>NE</v>
      </c>
      <c r="O98" s="30">
        <f t="shared" si="19"/>
        <v>0.5</v>
      </c>
      <c r="P98" s="56" t="s">
        <v>258</v>
      </c>
      <c r="Q98" s="30">
        <f t="shared" si="20"/>
        <v>0.5</v>
      </c>
      <c r="R98" s="56"/>
    </row>
    <row r="99" spans="1:18" x14ac:dyDescent="0.45">
      <c r="A99" s="40">
        <v>89</v>
      </c>
      <c r="B99" s="59" t="s">
        <v>209</v>
      </c>
      <c r="C99" s="96">
        <v>45240</v>
      </c>
      <c r="D99" s="59" t="s">
        <v>93</v>
      </c>
      <c r="E99" s="59" t="s">
        <v>187</v>
      </c>
      <c r="F99" s="59" t="s">
        <v>35</v>
      </c>
      <c r="G99" s="60" t="s">
        <v>19</v>
      </c>
      <c r="H99" s="61">
        <v>0.5</v>
      </c>
      <c r="I99" s="38">
        <f>IF(F99 = "кућа", IF( H99 = 50%,   VLOOKUP(G99,'ЛИМИТИ ПО МЕРАМА'!$B$6:$F$22,2,FALSE),   IF(H99=55%,VLOOKUP(G99,'ЛИМИТИ ПО МЕРАМА'!$B$6:$F$22,3,FALSE),IF(H99=60%,VLOOKUP(G99,'ЛИМИТИ ПО МЕРАМА'!$B$6:$F$22,4,FALSE),IF(H99=65%,VLOOKUP(G99,'ЛИМИТИ ПО МЕРАМА'!$B$6:$F$22,5,FALSE))))),IF(H99=0.5,VLOOKUP(G99,'ЛИМИТИ ПО МЕРАМА'!$B$28:$C$37,2,FALSE),"ПРОВЕРИТИ УНОС"))</f>
        <v>160000</v>
      </c>
      <c r="J99" s="42" t="str">
        <f t="shared" si="17"/>
        <v>Замена прозора│0,5</v>
      </c>
      <c r="K99" s="68">
        <v>121135.26</v>
      </c>
      <c r="L99" s="38">
        <f t="shared" si="16"/>
        <v>60567.63</v>
      </c>
      <c r="M99" s="43">
        <f t="shared" si="21"/>
        <v>60567.63</v>
      </c>
      <c r="N99" s="41" t="str">
        <f t="shared" si="18"/>
        <v>NE</v>
      </c>
      <c r="O99" s="44">
        <f t="shared" si="19"/>
        <v>0.5</v>
      </c>
      <c r="P99" s="59" t="s">
        <v>283</v>
      </c>
      <c r="Q99" s="44">
        <f t="shared" si="20"/>
        <v>0.5</v>
      </c>
      <c r="R99" s="59"/>
    </row>
    <row r="100" spans="1:18" ht="28.5" x14ac:dyDescent="0.45">
      <c r="A100" s="3">
        <v>90</v>
      </c>
      <c r="B100" s="56" t="s">
        <v>210</v>
      </c>
      <c r="C100" s="95">
        <v>45240</v>
      </c>
      <c r="D100" s="56" t="s">
        <v>226</v>
      </c>
      <c r="E100" s="56" t="s">
        <v>188</v>
      </c>
      <c r="F100" s="56" t="s">
        <v>35</v>
      </c>
      <c r="G100" s="57" t="s">
        <v>20</v>
      </c>
      <c r="H100" s="58">
        <v>0.5</v>
      </c>
      <c r="I100" s="38">
        <f>IF(F100 = "кућа", IF( H100 = 50%,   VLOOKUP(G100,'ЛИМИТИ ПО МЕРАМА'!$B$6:$F$22,2,FALSE),   IF(H100=55%,VLOOKUP(G100,'ЛИМИТИ ПО МЕРАМА'!$B$6:$F$22,3,FALSE),IF(H100=60%,VLOOKUP(G100,'ЛИМИТИ ПО МЕРАМА'!$B$6:$F$22,4,FALSE),IF(H100=65%,VLOOKUP(G100,'ЛИМИТИ ПО МЕРАМА'!$B$6:$F$22,5,FALSE))))),IF(H100=0.5,VLOOKUP(G100,'ЛИМИТИ ПО МЕРАМА'!$B$28:$C$37,2,FALSE),"ПРОВЕРИТИ УНОС"))</f>
        <v>90000</v>
      </c>
      <c r="J100" s="9" t="str">
        <f t="shared" si="17"/>
        <v>Замена пећи котлом на гас│0,5</v>
      </c>
      <c r="K100" s="67">
        <v>174252</v>
      </c>
      <c r="L100" s="38">
        <f t="shared" si="16"/>
        <v>87126</v>
      </c>
      <c r="M100" s="29">
        <f t="shared" si="21"/>
        <v>87126</v>
      </c>
      <c r="N100" s="2" t="str">
        <f t="shared" si="18"/>
        <v>NE</v>
      </c>
      <c r="O100" s="30">
        <f t="shared" si="19"/>
        <v>0.5</v>
      </c>
      <c r="P100" s="56" t="s">
        <v>235</v>
      </c>
      <c r="Q100" s="30">
        <f t="shared" si="20"/>
        <v>0.5</v>
      </c>
      <c r="R100" s="56"/>
    </row>
    <row r="101" spans="1:18" x14ac:dyDescent="0.45">
      <c r="A101" s="40">
        <v>91</v>
      </c>
      <c r="B101" s="59" t="s">
        <v>323</v>
      </c>
      <c r="C101" s="96">
        <v>45240</v>
      </c>
      <c r="D101" s="59" t="s">
        <v>223</v>
      </c>
      <c r="E101" s="59" t="s">
        <v>189</v>
      </c>
      <c r="F101" s="59" t="s">
        <v>35</v>
      </c>
      <c r="G101" s="60" t="s">
        <v>14</v>
      </c>
      <c r="H101" s="61">
        <v>0.5</v>
      </c>
      <c r="I101" s="38">
        <f>IF(F101 = "кућа", IF( H101 = 50%,   VLOOKUP(G101,'ЛИМИТИ ПО МЕРАМА'!$B$6:$F$22,2,FALSE),   IF(H101=55%,VLOOKUP(G101,'ЛИМИТИ ПО МЕРАМА'!$B$6:$F$22,3,FALSE),IF(H101=60%,VLOOKUP(G101,'ЛИМИТИ ПО МЕРАМА'!$B$6:$F$22,4,FALSE),IF(H101=65%,VLOOKUP(G101,'ЛИМИТИ ПО МЕРАМА'!$B$6:$F$22,5,FALSE))))),IF(H101=0.5,VLOOKUP(G101,'ЛИМИТИ ПО МЕРАМА'!$B$28:$C$37,2,FALSE),"ПРОВЕРИТИ УНОС"))</f>
        <v>250000</v>
      </c>
      <c r="J101" s="42" t="str">
        <f t="shared" si="17"/>
        <v>Изолација фасаде│0,5</v>
      </c>
      <c r="K101" s="68">
        <v>480000</v>
      </c>
      <c r="L101" s="38">
        <f t="shared" si="16"/>
        <v>240000</v>
      </c>
      <c r="M101" s="43">
        <f t="shared" si="21"/>
        <v>240000</v>
      </c>
      <c r="N101" s="41" t="str">
        <f t="shared" si="18"/>
        <v>NE</v>
      </c>
      <c r="O101" s="44">
        <f t="shared" si="19"/>
        <v>0.5</v>
      </c>
      <c r="P101" s="59" t="s">
        <v>309</v>
      </c>
      <c r="Q101" s="44">
        <f t="shared" si="20"/>
        <v>0.5</v>
      </c>
      <c r="R101" s="59"/>
    </row>
    <row r="102" spans="1:18" ht="28.5" x14ac:dyDescent="0.45">
      <c r="A102" s="3">
        <v>92</v>
      </c>
      <c r="B102" s="99" t="s">
        <v>322</v>
      </c>
      <c r="C102" s="95">
        <v>45240</v>
      </c>
      <c r="D102" s="56" t="s">
        <v>161</v>
      </c>
      <c r="E102" s="56" t="s">
        <v>189</v>
      </c>
      <c r="F102" s="56" t="s">
        <v>35</v>
      </c>
      <c r="G102" s="57" t="s">
        <v>20</v>
      </c>
      <c r="H102" s="58">
        <v>0.5</v>
      </c>
      <c r="I102" s="38">
        <f>IF(F102 = "кућа", IF( H102 = 50%,   VLOOKUP(G102,'ЛИМИТИ ПО МЕРАМА'!$B$6:$F$22,2,FALSE),   IF(H102=55%,VLOOKUP(G102,'ЛИМИТИ ПО МЕРАМА'!$B$6:$F$22,3,FALSE),IF(H102=60%,VLOOKUP(G102,'ЛИМИТИ ПО МЕРАМА'!$B$6:$F$22,4,FALSE),IF(H102=65%,VLOOKUP(G102,'ЛИМИТИ ПО МЕРАМА'!$B$6:$F$22,5,FALSE))))),IF(H102=0.5,VLOOKUP(G102,'ЛИМИТИ ПО МЕРАМА'!$B$28:$C$37,2,FALSE),"ПРОВЕРИТИ УНОС"))</f>
        <v>90000</v>
      </c>
      <c r="J102" s="9" t="str">
        <f t="shared" si="17"/>
        <v>Замена пећи котлом на гас│0,5</v>
      </c>
      <c r="K102" s="67">
        <v>164964</v>
      </c>
      <c r="L102" s="38">
        <f t="shared" si="16"/>
        <v>82482</v>
      </c>
      <c r="M102" s="29">
        <f t="shared" si="21"/>
        <v>82482</v>
      </c>
      <c r="N102" s="2" t="str">
        <f t="shared" si="18"/>
        <v>NE</v>
      </c>
      <c r="O102" s="30">
        <f t="shared" si="19"/>
        <v>0.5</v>
      </c>
      <c r="P102" s="56" t="s">
        <v>269</v>
      </c>
      <c r="Q102" s="30">
        <f t="shared" si="20"/>
        <v>0.5</v>
      </c>
      <c r="R102" s="56"/>
    </row>
    <row r="103" spans="1:18" x14ac:dyDescent="0.45">
      <c r="A103" s="40">
        <v>93</v>
      </c>
      <c r="B103" s="59" t="s">
        <v>322</v>
      </c>
      <c r="C103" s="95">
        <v>45240</v>
      </c>
      <c r="D103" s="59" t="s">
        <v>161</v>
      </c>
      <c r="E103" s="59" t="s">
        <v>189</v>
      </c>
      <c r="F103" s="59" t="s">
        <v>35</v>
      </c>
      <c r="G103" s="60" t="s">
        <v>30</v>
      </c>
      <c r="H103" s="61">
        <v>0.5</v>
      </c>
      <c r="I103" s="38">
        <f>IF(F103 = "кућа", IF( H103 = 50%,   VLOOKUP(G103,'ЛИМИТИ ПО МЕРАМА'!$B$6:$F$22,2,FALSE),   IF(H103=55%,VLOOKUP(G103,'ЛИМИТИ ПО МЕРАМА'!$B$6:$F$22,3,FALSE),IF(H103=60%,VLOOKUP(G103,'ЛИМИТИ ПО МЕРАМА'!$B$6:$F$22,4,FALSE),IF(H103=65%,VLOOKUP(G103,'ЛИМИТИ ПО МЕРАМА'!$B$6:$F$22,5,FALSE))))),IF(H103=0.5,VLOOKUP(G103,'ЛИМИТИ ПО МЕРАМА'!$B$28:$C$37,2,FALSE),"ПРОВЕРИТИ УНОС"))</f>
        <v>24000</v>
      </c>
      <c r="J103" s="42" t="str">
        <f t="shared" si="17"/>
        <v>Пројекат машинства│0,5</v>
      </c>
      <c r="K103" s="68">
        <v>28320</v>
      </c>
      <c r="L103" s="38">
        <f t="shared" si="16"/>
        <v>14160</v>
      </c>
      <c r="M103" s="43">
        <f t="shared" si="21"/>
        <v>14160</v>
      </c>
      <c r="N103" s="41" t="str">
        <f t="shared" si="18"/>
        <v>NE</v>
      </c>
      <c r="O103" s="44">
        <f t="shared" si="19"/>
        <v>0.5</v>
      </c>
      <c r="P103" s="59" t="s">
        <v>269</v>
      </c>
      <c r="Q103" s="44">
        <f t="shared" si="20"/>
        <v>0.5</v>
      </c>
      <c r="R103" s="59"/>
    </row>
    <row r="104" spans="1:18" ht="28.5" x14ac:dyDescent="0.45">
      <c r="A104" s="3">
        <v>94</v>
      </c>
      <c r="B104" s="56" t="s">
        <v>211</v>
      </c>
      <c r="C104" s="95">
        <v>45240</v>
      </c>
      <c r="D104" s="56" t="s">
        <v>161</v>
      </c>
      <c r="E104" s="56" t="s">
        <v>190</v>
      </c>
      <c r="F104" s="56" t="s">
        <v>35</v>
      </c>
      <c r="G104" s="57" t="s">
        <v>20</v>
      </c>
      <c r="H104" s="58">
        <v>0.5</v>
      </c>
      <c r="I104" s="38">
        <f>IF(F104 = "кућа", IF( H104 = 50%,   VLOOKUP(G104,'ЛИМИТИ ПО МЕРАМА'!$B$6:$F$22,2,FALSE),   IF(H104=55%,VLOOKUP(G104,'ЛИМИТИ ПО МЕРАМА'!$B$6:$F$22,3,FALSE),IF(H104=60%,VLOOKUP(G104,'ЛИМИТИ ПО МЕРАМА'!$B$6:$F$22,4,FALSE),IF(H104=65%,VLOOKUP(G104,'ЛИМИТИ ПО МЕРАМА'!$B$6:$F$22,5,FALSE))))),IF(H104=0.5,VLOOKUP(G104,'ЛИМИТИ ПО МЕРАМА'!$B$28:$C$37,2,FALSE),"ПРОВЕРИТИ УНОС"))</f>
        <v>90000</v>
      </c>
      <c r="J104" s="9" t="str">
        <f t="shared" si="17"/>
        <v>Замена пећи котлом на гас│0,5</v>
      </c>
      <c r="K104" s="67">
        <v>217592</v>
      </c>
      <c r="L104" s="38">
        <f t="shared" si="16"/>
        <v>90000</v>
      </c>
      <c r="M104" s="29">
        <f t="shared" si="21"/>
        <v>127592</v>
      </c>
      <c r="N104" s="2" t="str">
        <f t="shared" si="18"/>
        <v>NE</v>
      </c>
      <c r="O104" s="30">
        <f t="shared" si="19"/>
        <v>0.41361814772601935</v>
      </c>
      <c r="P104" s="56" t="s">
        <v>252</v>
      </c>
      <c r="Q104" s="30">
        <f t="shared" si="20"/>
        <v>0.58638185227398065</v>
      </c>
      <c r="R104" s="56"/>
    </row>
    <row r="105" spans="1:18" x14ac:dyDescent="0.45">
      <c r="A105" s="40">
        <v>95</v>
      </c>
      <c r="B105" s="59" t="s">
        <v>211</v>
      </c>
      <c r="C105" s="96">
        <v>45240</v>
      </c>
      <c r="D105" s="59" t="s">
        <v>161</v>
      </c>
      <c r="E105" s="59" t="s">
        <v>190</v>
      </c>
      <c r="F105" s="59" t="s">
        <v>35</v>
      </c>
      <c r="G105" s="60" t="s">
        <v>30</v>
      </c>
      <c r="H105" s="61">
        <v>0.5</v>
      </c>
      <c r="I105" s="38">
        <f>IF(F105 = "кућа", IF( H105 = 50%,   VLOOKUP(G105,'ЛИМИТИ ПО МЕРАМА'!$B$6:$F$22,2,FALSE),   IF(H105=55%,VLOOKUP(G105,'ЛИМИТИ ПО МЕРАМА'!$B$6:$F$22,3,FALSE),IF(H105=60%,VLOOKUP(G105,'ЛИМИТИ ПО МЕРАМА'!$B$6:$F$22,4,FALSE),IF(H105=65%,VLOOKUP(G105,'ЛИМИТИ ПО МЕРАМА'!$B$6:$F$22,5,FALSE))))),IF(H105=0.5,VLOOKUP(G105,'ЛИМИТИ ПО МЕРАМА'!$B$28:$C$37,2,FALSE),"ПРОВЕРИТИ УНОС"))</f>
        <v>24000</v>
      </c>
      <c r="J105" s="42" t="str">
        <f t="shared" si="17"/>
        <v>Пројекат машинства│0,5</v>
      </c>
      <c r="K105" s="68">
        <v>28320</v>
      </c>
      <c r="L105" s="38">
        <f t="shared" si="16"/>
        <v>14160</v>
      </c>
      <c r="M105" s="43">
        <f t="shared" si="21"/>
        <v>14160</v>
      </c>
      <c r="N105" s="41" t="str">
        <f t="shared" si="18"/>
        <v>NE</v>
      </c>
      <c r="O105" s="44">
        <f t="shared" si="19"/>
        <v>0.5</v>
      </c>
      <c r="P105" s="59" t="s">
        <v>252</v>
      </c>
      <c r="Q105" s="44">
        <f t="shared" si="20"/>
        <v>0.5</v>
      </c>
      <c r="R105" s="59"/>
    </row>
    <row r="106" spans="1:18" ht="28.5" customHeight="1" x14ac:dyDescent="0.45">
      <c r="A106" s="3">
        <v>96</v>
      </c>
      <c r="B106" s="56" t="s">
        <v>212</v>
      </c>
      <c r="C106" s="95">
        <v>45240</v>
      </c>
      <c r="D106" s="56" t="s">
        <v>161</v>
      </c>
      <c r="E106" s="56" t="s">
        <v>191</v>
      </c>
      <c r="F106" s="56" t="s">
        <v>35</v>
      </c>
      <c r="G106" s="57" t="s">
        <v>20</v>
      </c>
      <c r="H106" s="58">
        <v>0.5</v>
      </c>
      <c r="I106" s="38">
        <f>IF(F106 = "кућа", IF( H106 = 50%,   VLOOKUP(G106,'ЛИМИТИ ПО МЕРАМА'!$B$6:$F$22,2,FALSE),   IF(H106=55%,VLOOKUP(G106,'ЛИМИТИ ПО МЕРАМА'!$B$6:$F$22,3,FALSE),IF(H106=60%,VLOOKUP(G106,'ЛИМИТИ ПО МЕРАМА'!$B$6:$F$22,4,FALSE),IF(H106=65%,VLOOKUP(G106,'ЛИМИТИ ПО МЕРАМА'!$B$6:$F$22,5,FALSE))))),IF(H106=0.5,VLOOKUP(G106,'ЛИМИТИ ПО МЕРАМА'!$B$28:$C$37,2,FALSE),"ПРОВЕРИТИ УНОС"))</f>
        <v>90000</v>
      </c>
      <c r="J106" s="9" t="str">
        <f t="shared" si="17"/>
        <v>Замена пећи котлом на гас│0,5</v>
      </c>
      <c r="K106" s="67">
        <v>170510</v>
      </c>
      <c r="L106" s="38">
        <f t="shared" si="16"/>
        <v>85255</v>
      </c>
      <c r="M106" s="29">
        <f t="shared" si="21"/>
        <v>85255</v>
      </c>
      <c r="N106" s="2" t="str">
        <f t="shared" si="18"/>
        <v>NE</v>
      </c>
      <c r="O106" s="30">
        <f t="shared" si="19"/>
        <v>0.5</v>
      </c>
      <c r="P106" s="56" t="s">
        <v>255</v>
      </c>
      <c r="Q106" s="30">
        <f t="shared" si="20"/>
        <v>0.5</v>
      </c>
      <c r="R106" s="56"/>
    </row>
    <row r="107" spans="1:18" ht="28.5" x14ac:dyDescent="0.45">
      <c r="A107" s="40">
        <v>97</v>
      </c>
      <c r="B107" s="59" t="s">
        <v>212</v>
      </c>
      <c r="C107" s="96">
        <v>45240</v>
      </c>
      <c r="D107" s="59" t="s">
        <v>161</v>
      </c>
      <c r="E107" s="59" t="s">
        <v>191</v>
      </c>
      <c r="F107" s="59" t="s">
        <v>35</v>
      </c>
      <c r="G107" s="60" t="s">
        <v>26</v>
      </c>
      <c r="H107" s="61">
        <v>0.5</v>
      </c>
      <c r="I107" s="38">
        <f>IF(F107 = "кућа", IF( H107 = 50%,   VLOOKUP(G107,'ЛИМИТИ ПО МЕРАМА'!$B$6:$F$22,2,FALSE),   IF(H107=55%,VLOOKUP(G107,'ЛИМИТИ ПО МЕРАМА'!$B$6:$F$22,3,FALSE),IF(H107=60%,VLOOKUP(G107,'ЛИМИТИ ПО МЕРАМА'!$B$6:$F$22,4,FALSE),IF(H107=65%,VLOOKUP(G107,'ЛИМИТИ ПО МЕРАМА'!$B$6:$F$22,5,FALSE))))),IF(H107=0.5,VLOOKUP(G107,'ЛИМИТИ ПО МЕРАМА'!$B$28:$C$37,2,FALSE),"ПРОВЕРИТИ УНОС"))</f>
        <v>150000</v>
      </c>
      <c r="J107" s="42" t="str">
        <f t="shared" si="17"/>
        <v>Замена или уградња нове инсталација│0,5</v>
      </c>
      <c r="K107" s="68">
        <v>255940</v>
      </c>
      <c r="L107" s="38">
        <f t="shared" si="16"/>
        <v>127970</v>
      </c>
      <c r="M107" s="43">
        <f t="shared" si="21"/>
        <v>127970</v>
      </c>
      <c r="N107" s="41" t="str">
        <f t="shared" si="18"/>
        <v>NE</v>
      </c>
      <c r="O107" s="44">
        <f t="shared" si="19"/>
        <v>0.5</v>
      </c>
      <c r="P107" s="59" t="s">
        <v>255</v>
      </c>
      <c r="Q107" s="44">
        <f t="shared" si="20"/>
        <v>0.5</v>
      </c>
      <c r="R107" s="59"/>
    </row>
    <row r="108" spans="1:18" x14ac:dyDescent="0.45">
      <c r="A108" s="3">
        <v>98</v>
      </c>
      <c r="B108" s="56" t="s">
        <v>212</v>
      </c>
      <c r="C108" s="95">
        <v>45240</v>
      </c>
      <c r="D108" s="56" t="s">
        <v>161</v>
      </c>
      <c r="E108" s="56" t="s">
        <v>191</v>
      </c>
      <c r="F108" s="56" t="s">
        <v>35</v>
      </c>
      <c r="G108" s="57" t="s">
        <v>30</v>
      </c>
      <c r="H108" s="58">
        <v>0.5</v>
      </c>
      <c r="I108" s="38">
        <f>IF(F108 = "кућа", IF( H108 = 50%,   VLOOKUP(G108,'ЛИМИТИ ПО МЕРАМА'!$B$6:$F$22,2,FALSE),   IF(H108=55%,VLOOKUP(G108,'ЛИМИТИ ПО МЕРАМА'!$B$6:$F$22,3,FALSE),IF(H108=60%,VLOOKUP(G108,'ЛИМИТИ ПО МЕРАМА'!$B$6:$F$22,4,FALSE),IF(H108=65%,VLOOKUP(G108,'ЛИМИТИ ПО МЕРАМА'!$B$6:$F$22,5,FALSE))))),IF(H108=0.5,VLOOKUP(G108,'ЛИМИТИ ПО МЕРАМА'!$B$28:$C$37,2,FALSE),"ПРОВЕРИТИ УНОС"))</f>
        <v>24000</v>
      </c>
      <c r="J108" s="9" t="str">
        <f t="shared" si="17"/>
        <v>Пројекат машинства│0,5</v>
      </c>
      <c r="K108" s="67">
        <v>28320</v>
      </c>
      <c r="L108" s="38">
        <f t="shared" si="16"/>
        <v>14160</v>
      </c>
      <c r="M108" s="29">
        <f t="shared" si="21"/>
        <v>14160</v>
      </c>
      <c r="N108" s="2" t="str">
        <f t="shared" si="18"/>
        <v>NE</v>
      </c>
      <c r="O108" s="30">
        <f t="shared" si="19"/>
        <v>0.5</v>
      </c>
      <c r="P108" s="56" t="s">
        <v>255</v>
      </c>
      <c r="Q108" s="30">
        <f t="shared" si="20"/>
        <v>0.5</v>
      </c>
      <c r="R108" s="56"/>
    </row>
    <row r="109" spans="1:18" ht="28.5" x14ac:dyDescent="0.45">
      <c r="A109" s="40">
        <v>99</v>
      </c>
      <c r="B109" s="59" t="s">
        <v>213</v>
      </c>
      <c r="C109" s="96">
        <v>45240</v>
      </c>
      <c r="D109" s="59" t="s">
        <v>161</v>
      </c>
      <c r="E109" s="59" t="s">
        <v>282</v>
      </c>
      <c r="F109" s="59" t="s">
        <v>35</v>
      </c>
      <c r="G109" s="60" t="s">
        <v>20</v>
      </c>
      <c r="H109" s="61">
        <v>0.5</v>
      </c>
      <c r="I109" s="38">
        <f>IF(F109 = "кућа", IF( H109 = 50%,   VLOOKUP(G109,'ЛИМИТИ ПО МЕРАМА'!$B$6:$F$22,2,FALSE),   IF(H109=55%,VLOOKUP(G109,'ЛИМИТИ ПО МЕРАМА'!$B$6:$F$22,3,FALSE),IF(H109=60%,VLOOKUP(G109,'ЛИМИТИ ПО МЕРАМА'!$B$6:$F$22,4,FALSE),IF(H109=65%,VLOOKUP(G109,'ЛИМИТИ ПО МЕРАМА'!$B$6:$F$22,5,FALSE))))),IF(H109=0.5,VLOOKUP(G109,'ЛИМИТИ ПО МЕРАМА'!$B$28:$C$37,2,FALSE),"ПРОВЕРИТИ УНОС"))</f>
        <v>90000</v>
      </c>
      <c r="J109" s="42" t="str">
        <f t="shared" si="17"/>
        <v>Замена пећи котлом на гас│0,5</v>
      </c>
      <c r="K109" s="68">
        <v>179596</v>
      </c>
      <c r="L109" s="38">
        <f t="shared" si="16"/>
        <v>89798</v>
      </c>
      <c r="M109" s="43">
        <f t="shared" si="21"/>
        <v>89798</v>
      </c>
      <c r="N109" s="41" t="str">
        <f t="shared" si="18"/>
        <v>NE</v>
      </c>
      <c r="O109" s="44">
        <f t="shared" si="19"/>
        <v>0.5</v>
      </c>
      <c r="P109" s="59" t="s">
        <v>236</v>
      </c>
      <c r="Q109" s="44">
        <f t="shared" si="20"/>
        <v>0.5</v>
      </c>
      <c r="R109" s="59"/>
    </row>
    <row r="110" spans="1:18" x14ac:dyDescent="0.45">
      <c r="A110" s="3">
        <v>100</v>
      </c>
      <c r="B110" s="56" t="s">
        <v>213</v>
      </c>
      <c r="C110" s="95">
        <v>45240</v>
      </c>
      <c r="D110" s="56" t="s">
        <v>161</v>
      </c>
      <c r="E110" s="56" t="s">
        <v>282</v>
      </c>
      <c r="F110" s="56" t="s">
        <v>35</v>
      </c>
      <c r="G110" s="57" t="s">
        <v>30</v>
      </c>
      <c r="H110" s="58">
        <v>0.5</v>
      </c>
      <c r="I110" s="38">
        <f>IF(F110 = "кућа", IF( H110 = 50%,   VLOOKUP(G110,'ЛИМИТИ ПО МЕРАМА'!$B$6:$F$22,2,FALSE),   IF(H110=55%,VLOOKUP(G110,'ЛИМИТИ ПО МЕРАМА'!$B$6:$F$22,3,FALSE),IF(H110=60%,VLOOKUP(G110,'ЛИМИТИ ПО МЕРАМА'!$B$6:$F$22,4,FALSE),IF(H110=65%,VLOOKUP(G110,'ЛИМИТИ ПО МЕРАМА'!$B$6:$F$22,5,FALSE))))),IF(H110=0.5,VLOOKUP(G110,'ЛИМИТИ ПО МЕРАМА'!$B$28:$C$37,2,FALSE),"ПРОВЕРИТИ УНОС"))</f>
        <v>24000</v>
      </c>
      <c r="J110" s="9" t="str">
        <f t="shared" si="17"/>
        <v>Пројекат машинства│0,5</v>
      </c>
      <c r="K110" s="67">
        <v>28320</v>
      </c>
      <c r="L110" s="38">
        <f t="shared" si="16"/>
        <v>14160</v>
      </c>
      <c r="M110" s="29">
        <f t="shared" si="21"/>
        <v>14160</v>
      </c>
      <c r="N110" s="2" t="str">
        <f t="shared" si="18"/>
        <v>NE</v>
      </c>
      <c r="O110" s="30">
        <f t="shared" si="19"/>
        <v>0.5</v>
      </c>
      <c r="P110" s="56" t="s">
        <v>236</v>
      </c>
      <c r="Q110" s="30">
        <f t="shared" si="20"/>
        <v>0.5</v>
      </c>
      <c r="R110" s="56"/>
    </row>
    <row r="111" spans="1:18" ht="28.5" customHeight="1" x14ac:dyDescent="0.45">
      <c r="A111" s="40">
        <v>101</v>
      </c>
      <c r="B111" s="59" t="s">
        <v>214</v>
      </c>
      <c r="C111" s="96">
        <v>45240</v>
      </c>
      <c r="D111" s="59" t="s">
        <v>127</v>
      </c>
      <c r="E111" s="59" t="s">
        <v>192</v>
      </c>
      <c r="F111" s="59" t="s">
        <v>35</v>
      </c>
      <c r="G111" s="60" t="s">
        <v>20</v>
      </c>
      <c r="H111" s="61">
        <v>0.5</v>
      </c>
      <c r="I111" s="38">
        <f>IF(F111 = "кућа", IF( H111 = 50%,   VLOOKUP(G111,'ЛИМИТИ ПО МЕРАМА'!$B$6:$F$22,2,FALSE),   IF(H111=55%,VLOOKUP(G111,'ЛИМИТИ ПО МЕРАМА'!$B$6:$F$22,3,FALSE),IF(H111=60%,VLOOKUP(G111,'ЛИМИТИ ПО МЕРАМА'!$B$6:$F$22,4,FALSE),IF(H111=65%,VLOOKUP(G111,'ЛИМИТИ ПО МЕРАМА'!$B$6:$F$22,5,FALSE))))),IF(H111=0.5,VLOOKUP(G111,'ЛИМИТИ ПО МЕРАМА'!$B$28:$C$37,2,FALSE),"ПРОВЕРИТИ УНОС"))</f>
        <v>90000</v>
      </c>
      <c r="J111" s="42" t="str">
        <f t="shared" si="17"/>
        <v>Замена пећи котлом на гас│0,5</v>
      </c>
      <c r="K111" s="68">
        <v>218991</v>
      </c>
      <c r="L111" s="38">
        <f t="shared" si="16"/>
        <v>90000</v>
      </c>
      <c r="M111" s="43">
        <f t="shared" si="21"/>
        <v>128991</v>
      </c>
      <c r="N111" s="41" t="str">
        <f t="shared" si="18"/>
        <v>NE</v>
      </c>
      <c r="O111" s="44">
        <f t="shared" si="19"/>
        <v>0.41097579352576136</v>
      </c>
      <c r="P111" s="59" t="s">
        <v>230</v>
      </c>
      <c r="Q111" s="44">
        <f t="shared" si="20"/>
        <v>0.5890242064742387</v>
      </c>
      <c r="R111" s="59"/>
    </row>
    <row r="112" spans="1:18" ht="28.5" x14ac:dyDescent="0.45">
      <c r="A112" s="3">
        <v>102</v>
      </c>
      <c r="B112" s="56" t="s">
        <v>214</v>
      </c>
      <c r="C112" s="95">
        <v>45240</v>
      </c>
      <c r="D112" s="56" t="s">
        <v>127</v>
      </c>
      <c r="E112" s="56" t="s">
        <v>192</v>
      </c>
      <c r="F112" s="56" t="s">
        <v>35</v>
      </c>
      <c r="G112" s="57" t="s">
        <v>26</v>
      </c>
      <c r="H112" s="58">
        <v>0.5</v>
      </c>
      <c r="I112" s="38">
        <f>IF(F112 = "кућа", IF( H112 = 50%,   VLOOKUP(G112,'ЛИМИТИ ПО МЕРАМА'!$B$6:$F$22,2,FALSE),   IF(H112=55%,VLOOKUP(G112,'ЛИМИТИ ПО МЕРАМА'!$B$6:$F$22,3,FALSE),IF(H112=60%,VLOOKUP(G112,'ЛИМИТИ ПО МЕРАМА'!$B$6:$F$22,4,FALSE),IF(H112=65%,VLOOKUP(G112,'ЛИМИТИ ПО МЕРАМА'!$B$6:$F$22,5,FALSE))))),IF(H112=0.5,VLOOKUP(G112,'ЛИМИТИ ПО МЕРАМА'!$B$28:$C$37,2,FALSE),"ПРОВЕРИТИ УНОС"))</f>
        <v>150000</v>
      </c>
      <c r="J112" s="9" t="str">
        <f t="shared" si="17"/>
        <v>Замена или уградња нове инсталација│0,5</v>
      </c>
      <c r="K112" s="67">
        <v>79660.62</v>
      </c>
      <c r="L112" s="38">
        <f t="shared" si="16"/>
        <v>39830.31</v>
      </c>
      <c r="M112" s="29">
        <f t="shared" si="21"/>
        <v>39830.31</v>
      </c>
      <c r="N112" s="2" t="str">
        <f t="shared" si="18"/>
        <v>NE</v>
      </c>
      <c r="O112" s="30">
        <f t="shared" si="19"/>
        <v>0.5</v>
      </c>
      <c r="P112" s="56" t="s">
        <v>324</v>
      </c>
      <c r="Q112" s="30">
        <f t="shared" si="20"/>
        <v>0.5</v>
      </c>
      <c r="R112" s="56"/>
    </row>
    <row r="113" spans="1:18" ht="28.5" x14ac:dyDescent="0.45">
      <c r="A113" s="40">
        <v>103</v>
      </c>
      <c r="B113" s="59" t="s">
        <v>215</v>
      </c>
      <c r="C113" s="96">
        <v>45240</v>
      </c>
      <c r="D113" s="59" t="s">
        <v>226</v>
      </c>
      <c r="E113" s="59" t="s">
        <v>325</v>
      </c>
      <c r="F113" s="59" t="s">
        <v>35</v>
      </c>
      <c r="G113" s="60" t="s">
        <v>20</v>
      </c>
      <c r="H113" s="61">
        <v>0.5</v>
      </c>
      <c r="I113" s="38">
        <f>IF(F113 = "кућа", IF( H113 = 50%,   VLOOKUP(G113,'ЛИМИТИ ПО МЕРАМА'!$B$6:$F$22,2,FALSE),   IF(H113=55%,VLOOKUP(G113,'ЛИМИТИ ПО МЕРАМА'!$B$6:$F$22,3,FALSE),IF(H113=60%,VLOOKUP(G113,'ЛИМИТИ ПО МЕРАМА'!$B$6:$F$22,4,FALSE),IF(H113=65%,VLOOKUP(G113,'ЛИМИТИ ПО МЕРАМА'!$B$6:$F$22,5,FALSE))))),IF(H113=0.5,VLOOKUP(G113,'ЛИМИТИ ПО МЕРАМА'!$B$28:$C$37,2,FALSE),"ПРОВЕРИТИ УНОС"))</f>
        <v>90000</v>
      </c>
      <c r="J113" s="42" t="str">
        <f t="shared" si="17"/>
        <v>Замена пећи котлом на гас│0,5</v>
      </c>
      <c r="K113" s="68">
        <v>171100</v>
      </c>
      <c r="L113" s="38">
        <f t="shared" si="16"/>
        <v>85550</v>
      </c>
      <c r="M113" s="43">
        <f t="shared" si="21"/>
        <v>85550</v>
      </c>
      <c r="N113" s="41" t="str">
        <f t="shared" si="18"/>
        <v>NE</v>
      </c>
      <c r="O113" s="44">
        <f t="shared" si="19"/>
        <v>0.5</v>
      </c>
      <c r="P113" s="59" t="s">
        <v>243</v>
      </c>
      <c r="Q113" s="44">
        <f t="shared" si="20"/>
        <v>0.5</v>
      </c>
      <c r="R113" s="59"/>
    </row>
    <row r="114" spans="1:18" ht="28.5" x14ac:dyDescent="0.45">
      <c r="A114" s="3">
        <v>104</v>
      </c>
      <c r="B114" s="56" t="s">
        <v>215</v>
      </c>
      <c r="C114" s="95">
        <v>45240</v>
      </c>
      <c r="D114" s="56" t="s">
        <v>226</v>
      </c>
      <c r="E114" s="56" t="s">
        <v>325</v>
      </c>
      <c r="F114" s="56" t="s">
        <v>35</v>
      </c>
      <c r="G114" s="57" t="s">
        <v>26</v>
      </c>
      <c r="H114" s="58">
        <v>0.5</v>
      </c>
      <c r="I114" s="38">
        <f>IF(F114 = "кућа", IF( H114 = 50%,   VLOOKUP(G114,'ЛИМИТИ ПО МЕРАМА'!$B$6:$F$22,2,FALSE),   IF(H114=55%,VLOOKUP(G114,'ЛИМИТИ ПО МЕРАМА'!$B$6:$F$22,3,FALSE),IF(H114=60%,VLOOKUP(G114,'ЛИМИТИ ПО МЕРАМА'!$B$6:$F$22,4,FALSE),IF(H114=65%,VLOOKUP(G114,'ЛИМИТИ ПО МЕРАМА'!$B$6:$F$22,5,FALSE))))),IF(H114=0.5,VLOOKUP(G114,'ЛИМИТИ ПО МЕРАМА'!$B$28:$C$37,2,FALSE),"ПРОВЕРИТИ УНОС"))</f>
        <v>150000</v>
      </c>
      <c r="J114" s="9" t="str">
        <f t="shared" si="17"/>
        <v>Замена или уградња нове инсталација│0,5</v>
      </c>
      <c r="K114" s="67">
        <v>252700</v>
      </c>
      <c r="L114" s="38">
        <f t="shared" si="16"/>
        <v>126350</v>
      </c>
      <c r="M114" s="29">
        <f t="shared" si="21"/>
        <v>126350</v>
      </c>
      <c r="N114" s="2" t="str">
        <f t="shared" si="18"/>
        <v>NE</v>
      </c>
      <c r="O114" s="30">
        <f t="shared" si="19"/>
        <v>0.5</v>
      </c>
      <c r="P114" s="56" t="s">
        <v>243</v>
      </c>
      <c r="Q114" s="30">
        <f t="shared" si="20"/>
        <v>0.5</v>
      </c>
      <c r="R114" s="56"/>
    </row>
    <row r="115" spans="1:18" ht="28.5" x14ac:dyDescent="0.45">
      <c r="A115" s="40">
        <v>105</v>
      </c>
      <c r="B115" s="59" t="s">
        <v>216</v>
      </c>
      <c r="C115" s="96">
        <v>45240</v>
      </c>
      <c r="D115" s="59" t="s">
        <v>162</v>
      </c>
      <c r="E115" s="59" t="s">
        <v>193</v>
      </c>
      <c r="F115" s="59" t="s">
        <v>35</v>
      </c>
      <c r="G115" s="60" t="s">
        <v>20</v>
      </c>
      <c r="H115" s="61">
        <v>0.5</v>
      </c>
      <c r="I115" s="38">
        <f>IF(F115 = "кућа", IF( H115 = 50%,   VLOOKUP(G115,'ЛИМИТИ ПО МЕРАМА'!$B$6:$F$22,2,FALSE),   IF(H115=55%,VLOOKUP(G115,'ЛИМИТИ ПО МЕРАМА'!$B$6:$F$22,3,FALSE),IF(H115=60%,VLOOKUP(G115,'ЛИМИТИ ПО МЕРАМА'!$B$6:$F$22,4,FALSE),IF(H115=65%,VLOOKUP(G115,'ЛИМИТИ ПО МЕРАМА'!$B$6:$F$22,5,FALSE))))),IF(H115=0.5,VLOOKUP(G115,'ЛИМИТИ ПО МЕРАМА'!$B$28:$C$37,2,FALSE),"ПРОВЕРИТИ УНОС"))</f>
        <v>90000</v>
      </c>
      <c r="J115" s="42" t="str">
        <f t="shared" si="17"/>
        <v>Замена пећи котлом на гас│0,5</v>
      </c>
      <c r="K115" s="68">
        <v>194110</v>
      </c>
      <c r="L115" s="38">
        <f t="shared" si="16"/>
        <v>90000</v>
      </c>
      <c r="M115" s="43">
        <f t="shared" si="21"/>
        <v>104110</v>
      </c>
      <c r="N115" s="41" t="str">
        <f t="shared" si="18"/>
        <v>NE</v>
      </c>
      <c r="O115" s="44">
        <f t="shared" si="19"/>
        <v>0.46365462881871106</v>
      </c>
      <c r="P115" s="59" t="s">
        <v>259</v>
      </c>
      <c r="Q115" s="44">
        <f t="shared" si="20"/>
        <v>0.536345371181289</v>
      </c>
      <c r="R115" s="59"/>
    </row>
    <row r="116" spans="1:18" x14ac:dyDescent="0.45">
      <c r="A116" s="3">
        <v>106</v>
      </c>
      <c r="B116" s="56" t="s">
        <v>216</v>
      </c>
      <c r="C116" s="95">
        <v>45240</v>
      </c>
      <c r="D116" s="56" t="s">
        <v>162</v>
      </c>
      <c r="E116" s="56" t="s">
        <v>193</v>
      </c>
      <c r="F116" s="56" t="s">
        <v>35</v>
      </c>
      <c r="G116" s="57" t="s">
        <v>30</v>
      </c>
      <c r="H116" s="58">
        <v>0.5</v>
      </c>
      <c r="I116" s="38">
        <f>IF(F116 = "кућа", IF( H116 = 50%,   VLOOKUP(G116,'ЛИМИТИ ПО МЕРАМА'!$B$6:$F$22,2,FALSE),   IF(H116=55%,VLOOKUP(G116,'ЛИМИТИ ПО МЕРАМА'!$B$6:$F$22,3,FALSE),IF(H116=60%,VLOOKUP(G116,'ЛИМИТИ ПО МЕРАМА'!$B$6:$F$22,4,FALSE),IF(H116=65%,VLOOKUP(G116,'ЛИМИТИ ПО МЕРАМА'!$B$6:$F$22,5,FALSE))))),IF(H116=0.5,VLOOKUP(G116,'ЛИМИТИ ПО МЕРАМА'!$B$28:$C$37,2,FALSE),"ПРОВЕРИТИ УНОС"))</f>
        <v>24000</v>
      </c>
      <c r="J116" s="9" t="str">
        <f t="shared" si="17"/>
        <v>Пројекат машинства│0,5</v>
      </c>
      <c r="K116" s="67">
        <v>28320</v>
      </c>
      <c r="L116" s="38">
        <f t="shared" si="16"/>
        <v>14160</v>
      </c>
      <c r="M116" s="29">
        <f t="shared" si="21"/>
        <v>14160</v>
      </c>
      <c r="N116" s="2" t="str">
        <f t="shared" si="18"/>
        <v>NE</v>
      </c>
      <c r="O116" s="30">
        <f t="shared" si="19"/>
        <v>0.5</v>
      </c>
      <c r="P116" s="56" t="s">
        <v>259</v>
      </c>
      <c r="Q116" s="30">
        <f t="shared" si="20"/>
        <v>0.5</v>
      </c>
      <c r="R116" s="56"/>
    </row>
    <row r="117" spans="1:18" ht="28.5" customHeight="1" x14ac:dyDescent="0.45">
      <c r="A117" s="40">
        <v>107</v>
      </c>
      <c r="B117" s="59" t="s">
        <v>217</v>
      </c>
      <c r="C117" s="96">
        <v>45240</v>
      </c>
      <c r="D117" s="59" t="s">
        <v>93</v>
      </c>
      <c r="E117" s="59" t="s">
        <v>194</v>
      </c>
      <c r="F117" s="59" t="s">
        <v>35</v>
      </c>
      <c r="G117" s="60" t="s">
        <v>19</v>
      </c>
      <c r="H117" s="61">
        <v>0.5</v>
      </c>
      <c r="I117" s="38">
        <f>IF(F117 = "кућа", IF( H117 = 50%,   VLOOKUP(G117,'ЛИМИТИ ПО МЕРАМА'!$B$6:$F$22,2,FALSE),   IF(H117=55%,VLOOKUP(G117,'ЛИМИТИ ПО МЕРАМА'!$B$6:$F$22,3,FALSE),IF(H117=60%,VLOOKUP(G117,'ЛИМИТИ ПО МЕРАМА'!$B$6:$F$22,4,FALSE),IF(H117=65%,VLOOKUP(G117,'ЛИМИТИ ПО МЕРАМА'!$B$6:$F$22,5,FALSE))))),IF(H117=0.5,VLOOKUP(G117,'ЛИМИТИ ПО МЕРАМА'!$B$28:$C$37,2,FALSE),"ПРОВЕРИТИ УНОС"))</f>
        <v>160000</v>
      </c>
      <c r="J117" s="42" t="str">
        <f t="shared" si="17"/>
        <v>Замена прозора│0,5</v>
      </c>
      <c r="K117" s="68">
        <v>398449.04</v>
      </c>
      <c r="L117" s="38">
        <f t="shared" si="16"/>
        <v>160000</v>
      </c>
      <c r="M117" s="43">
        <f t="shared" si="21"/>
        <v>238449.03999999998</v>
      </c>
      <c r="N117" s="41" t="str">
        <f t="shared" si="18"/>
        <v>NE</v>
      </c>
      <c r="O117" s="44">
        <f t="shared" si="19"/>
        <v>0.4015569971005577</v>
      </c>
      <c r="P117" s="59" t="s">
        <v>227</v>
      </c>
      <c r="Q117" s="44">
        <f t="shared" si="20"/>
        <v>0.5984430028994423</v>
      </c>
      <c r="R117" s="59"/>
    </row>
    <row r="118" spans="1:18" ht="28.5" x14ac:dyDescent="0.45">
      <c r="A118" s="3">
        <v>108</v>
      </c>
      <c r="B118" s="56" t="s">
        <v>218</v>
      </c>
      <c r="C118" s="95">
        <v>45240</v>
      </c>
      <c r="D118" s="56" t="s">
        <v>161</v>
      </c>
      <c r="E118" s="56" t="s">
        <v>195</v>
      </c>
      <c r="F118" s="56" t="s">
        <v>35</v>
      </c>
      <c r="G118" s="57" t="s">
        <v>20</v>
      </c>
      <c r="H118" s="58">
        <v>0.5</v>
      </c>
      <c r="I118" s="38">
        <f>IF(F118 = "кућа", IF( H118 = 50%,   VLOOKUP(G118,'ЛИМИТИ ПО МЕРАМА'!$B$6:$F$22,2,FALSE),   IF(H118=55%,VLOOKUP(G118,'ЛИМИТИ ПО МЕРАМА'!$B$6:$F$22,3,FALSE),IF(H118=60%,VLOOKUP(G118,'ЛИМИТИ ПО МЕРАМА'!$B$6:$F$22,4,FALSE),IF(H118=65%,VLOOKUP(G118,'ЛИМИТИ ПО МЕРАМА'!$B$6:$F$22,5,FALSE))))),IF(H118=0.5,VLOOKUP(G118,'ЛИМИТИ ПО МЕРАМА'!$B$28:$C$37,2,FALSE),"ПРОВЕРИТИ УНОС"))</f>
        <v>90000</v>
      </c>
      <c r="J118" s="9" t="str">
        <f t="shared" si="17"/>
        <v>Замена пећи котлом на гас│0,5</v>
      </c>
      <c r="K118" s="67">
        <v>196234</v>
      </c>
      <c r="L118" s="38">
        <f t="shared" si="16"/>
        <v>90000</v>
      </c>
      <c r="M118" s="29">
        <f t="shared" si="21"/>
        <v>106234</v>
      </c>
      <c r="N118" s="2" t="str">
        <f t="shared" si="18"/>
        <v>NE</v>
      </c>
      <c r="O118" s="30">
        <f t="shared" si="19"/>
        <v>0.45863611810389637</v>
      </c>
      <c r="P118" s="56" t="s">
        <v>260</v>
      </c>
      <c r="Q118" s="30">
        <f t="shared" si="20"/>
        <v>0.54136388189610363</v>
      </c>
      <c r="R118" s="56"/>
    </row>
    <row r="119" spans="1:18" x14ac:dyDescent="0.45">
      <c r="A119" s="40">
        <v>109</v>
      </c>
      <c r="B119" s="59" t="s">
        <v>218</v>
      </c>
      <c r="C119" s="96">
        <v>45240</v>
      </c>
      <c r="D119" s="59" t="s">
        <v>161</v>
      </c>
      <c r="E119" s="59" t="s">
        <v>195</v>
      </c>
      <c r="F119" s="59" t="s">
        <v>35</v>
      </c>
      <c r="G119" s="60" t="s">
        <v>30</v>
      </c>
      <c r="H119" s="61">
        <v>0.5</v>
      </c>
      <c r="I119" s="38">
        <f>IF(F119 = "кућа", IF( H119 = 50%,   VLOOKUP(G119,'ЛИМИТИ ПО МЕРАМА'!$B$6:$F$22,2,FALSE),   IF(H119=55%,VLOOKUP(G119,'ЛИМИТИ ПО МЕРАМА'!$B$6:$F$22,3,FALSE),IF(H119=60%,VLOOKUP(G119,'ЛИМИТИ ПО МЕРАМА'!$B$6:$F$22,4,FALSE),IF(H119=65%,VLOOKUP(G119,'ЛИМИТИ ПО МЕРАМА'!$B$6:$F$22,5,FALSE))))),IF(H119=0.5,VLOOKUP(G119,'ЛИМИТИ ПО МЕРАМА'!$B$28:$C$37,2,FALSE),"ПРОВЕРИТИ УНОС"))</f>
        <v>24000</v>
      </c>
      <c r="J119" s="42" t="str">
        <f t="shared" si="17"/>
        <v>Пројекат машинства│0,5</v>
      </c>
      <c r="K119" s="68">
        <v>28320</v>
      </c>
      <c r="L119" s="38">
        <f t="shared" si="16"/>
        <v>14160</v>
      </c>
      <c r="M119" s="43">
        <f t="shared" si="21"/>
        <v>14160</v>
      </c>
      <c r="N119" s="41" t="str">
        <f t="shared" si="18"/>
        <v>NE</v>
      </c>
      <c r="O119" s="44">
        <f t="shared" si="19"/>
        <v>0.5</v>
      </c>
      <c r="P119" s="59" t="s">
        <v>260</v>
      </c>
      <c r="Q119" s="44">
        <f t="shared" si="20"/>
        <v>0.5</v>
      </c>
      <c r="R119" s="59"/>
    </row>
    <row r="120" spans="1:18" ht="28.5" x14ac:dyDescent="0.45">
      <c r="A120" s="3">
        <v>110</v>
      </c>
      <c r="B120" s="56" t="s">
        <v>219</v>
      </c>
      <c r="C120" s="95">
        <v>45240</v>
      </c>
      <c r="D120" s="56" t="s">
        <v>96</v>
      </c>
      <c r="E120" s="56" t="s">
        <v>196</v>
      </c>
      <c r="F120" s="56" t="s">
        <v>35</v>
      </c>
      <c r="G120" s="57" t="s">
        <v>20</v>
      </c>
      <c r="H120" s="58">
        <v>0.5</v>
      </c>
      <c r="I120" s="38">
        <f>IF(F120 = "кућа", IF( H120 = 50%,   VLOOKUP(G120,'ЛИМИТИ ПО МЕРАМА'!$B$6:$F$22,2,FALSE),   IF(H120=55%,VLOOKUP(G120,'ЛИМИТИ ПО МЕРАМА'!$B$6:$F$22,3,FALSE),IF(H120=60%,VLOOKUP(G120,'ЛИМИТИ ПО МЕРАМА'!$B$6:$F$22,4,FALSE),IF(H120=65%,VLOOKUP(G120,'ЛИМИТИ ПО МЕРАМА'!$B$6:$F$22,5,FALSE))))),IF(H120=0.5,VLOOKUP(G120,'ЛИМИТИ ПО МЕРАМА'!$B$28:$C$37,2,FALSE),"ПРОВЕРИТИ УНОС"))</f>
        <v>90000</v>
      </c>
      <c r="J120" s="9" t="str">
        <f t="shared" si="17"/>
        <v>Замена пећи котлом на гас│0,5</v>
      </c>
      <c r="K120" s="67">
        <v>229680</v>
      </c>
      <c r="L120" s="38">
        <f t="shared" si="16"/>
        <v>90000</v>
      </c>
      <c r="M120" s="29">
        <f t="shared" si="21"/>
        <v>139680</v>
      </c>
      <c r="N120" s="2" t="str">
        <f t="shared" si="18"/>
        <v>NE</v>
      </c>
      <c r="O120" s="30">
        <f t="shared" si="19"/>
        <v>0.39184952978056425</v>
      </c>
      <c r="P120" s="100" t="s">
        <v>316</v>
      </c>
      <c r="Q120" s="30">
        <f t="shared" si="20"/>
        <v>0.60815047021943569</v>
      </c>
      <c r="R120" s="56"/>
    </row>
    <row r="121" spans="1:18" ht="28.5" customHeight="1" x14ac:dyDescent="0.45">
      <c r="A121" s="40">
        <v>111</v>
      </c>
      <c r="B121" s="59" t="s">
        <v>219</v>
      </c>
      <c r="C121" s="96">
        <v>45240</v>
      </c>
      <c r="D121" s="59" t="s">
        <v>96</v>
      </c>
      <c r="E121" s="59" t="s">
        <v>196</v>
      </c>
      <c r="F121" s="59" t="s">
        <v>35</v>
      </c>
      <c r="G121" s="60" t="s">
        <v>26</v>
      </c>
      <c r="H121" s="61">
        <v>0.5</v>
      </c>
      <c r="I121" s="38">
        <f>IF(F121 = "кућа", IF( H121 = 50%,   VLOOKUP(G121,'ЛИМИТИ ПО МЕРАМА'!$B$6:$F$22,2,FALSE),   IF(H121=55%,VLOOKUP(G121,'ЛИМИТИ ПО МЕРАМА'!$B$6:$F$22,3,FALSE),IF(H121=60%,VLOOKUP(G121,'ЛИМИТИ ПО МЕРАМА'!$B$6:$F$22,4,FALSE),IF(H121=65%,VLOOKUP(G121,'ЛИМИТИ ПО МЕРАМА'!$B$6:$F$22,5,FALSE))))),IF(H121=0.5,VLOOKUP(G121,'ЛИМИТИ ПО МЕРАМА'!$B$28:$C$37,2,FALSE),"ПРОВЕРИТИ УНОС"))</f>
        <v>150000</v>
      </c>
      <c r="J121" s="42" t="str">
        <f t="shared" si="17"/>
        <v>Замена или уградња нове инсталација│0,5</v>
      </c>
      <c r="K121" s="68">
        <v>176688</v>
      </c>
      <c r="L121" s="38">
        <f t="shared" si="16"/>
        <v>88344</v>
      </c>
      <c r="M121" s="43">
        <f t="shared" si="21"/>
        <v>88344</v>
      </c>
      <c r="N121" s="41" t="str">
        <f t="shared" si="18"/>
        <v>NE</v>
      </c>
      <c r="O121" s="44">
        <f t="shared" si="19"/>
        <v>0.5</v>
      </c>
      <c r="P121" s="59" t="s">
        <v>317</v>
      </c>
      <c r="Q121" s="44">
        <f t="shared" si="20"/>
        <v>0.5</v>
      </c>
      <c r="R121" s="59"/>
    </row>
    <row r="122" spans="1:18" ht="28.5" x14ac:dyDescent="0.45">
      <c r="A122" s="3">
        <v>112</v>
      </c>
      <c r="B122" s="56" t="s">
        <v>220</v>
      </c>
      <c r="C122" s="95">
        <v>45240</v>
      </c>
      <c r="D122" s="56" t="s">
        <v>161</v>
      </c>
      <c r="E122" s="56" t="s">
        <v>197</v>
      </c>
      <c r="F122" s="56" t="s">
        <v>35</v>
      </c>
      <c r="G122" s="57" t="s">
        <v>20</v>
      </c>
      <c r="H122" s="58">
        <v>0.5</v>
      </c>
      <c r="I122" s="38">
        <f>IF(F122 = "кућа", IF( H122 = 50%,   VLOOKUP(G122,'ЛИМИТИ ПО МЕРАМА'!$B$6:$F$22,2,FALSE),   IF(H122=55%,VLOOKUP(G122,'ЛИМИТИ ПО МЕРАМА'!$B$6:$F$22,3,FALSE),IF(H122=60%,VLOOKUP(G122,'ЛИМИТИ ПО МЕРАМА'!$B$6:$F$22,4,FALSE),IF(H122=65%,VLOOKUP(G122,'ЛИМИТИ ПО МЕРАМА'!$B$6:$F$22,5,FALSE))))),IF(H122=0.5,VLOOKUP(G122,'ЛИМИТИ ПО МЕРАМА'!$B$28:$C$37,2,FALSE),"ПРОВЕРИТИ УНОС"))</f>
        <v>90000</v>
      </c>
      <c r="J122" s="9" t="str">
        <f t="shared" si="17"/>
        <v>Замена пећи котлом на гас│0,5</v>
      </c>
      <c r="K122" s="67">
        <v>161306</v>
      </c>
      <c r="L122" s="38">
        <f t="shared" si="16"/>
        <v>80653</v>
      </c>
      <c r="M122" s="29">
        <f t="shared" si="21"/>
        <v>80653</v>
      </c>
      <c r="N122" s="2" t="str">
        <f t="shared" si="18"/>
        <v>NE</v>
      </c>
      <c r="O122" s="30">
        <f t="shared" si="19"/>
        <v>0.5</v>
      </c>
      <c r="P122" s="56" t="s">
        <v>253</v>
      </c>
      <c r="Q122" s="30">
        <f t="shared" si="20"/>
        <v>0.5</v>
      </c>
      <c r="R122" s="56"/>
    </row>
    <row r="123" spans="1:18" ht="28.5" x14ac:dyDescent="0.45">
      <c r="A123" s="40">
        <v>113</v>
      </c>
      <c r="B123" s="59" t="s">
        <v>220</v>
      </c>
      <c r="C123" s="96">
        <v>45240</v>
      </c>
      <c r="D123" s="59" t="s">
        <v>161</v>
      </c>
      <c r="E123" s="59" t="s">
        <v>197</v>
      </c>
      <c r="F123" s="59" t="s">
        <v>35</v>
      </c>
      <c r="G123" s="60" t="s">
        <v>26</v>
      </c>
      <c r="H123" s="61">
        <v>0.5</v>
      </c>
      <c r="I123" s="38">
        <f>IF(F123 = "кућа", IF( H123 = 50%,   VLOOKUP(G123,'ЛИМИТИ ПО МЕРАМА'!$B$6:$F$22,2,FALSE),   IF(H123=55%,VLOOKUP(G123,'ЛИМИТИ ПО МЕРАМА'!$B$6:$F$22,3,FALSE),IF(H123=60%,VLOOKUP(G123,'ЛИМИТИ ПО МЕРАМА'!$B$6:$F$22,4,FALSE),IF(H123=65%,VLOOKUP(G123,'ЛИМИТИ ПО МЕРАМА'!$B$6:$F$22,5,FALSE))))),IF(H123=0.5,VLOOKUP(G123,'ЛИМИТИ ПО МЕРАМА'!$B$28:$C$37,2,FALSE),"ПРОВЕРИТИ УНОС"))</f>
        <v>150000</v>
      </c>
      <c r="J123" s="42" t="str">
        <f t="shared" si="17"/>
        <v>Замена или уградња нове инсталација│0,5</v>
      </c>
      <c r="K123" s="68">
        <v>202134</v>
      </c>
      <c r="L123" s="38">
        <f t="shared" si="16"/>
        <v>101067</v>
      </c>
      <c r="M123" s="43">
        <f t="shared" si="21"/>
        <v>101067</v>
      </c>
      <c r="N123" s="41" t="str">
        <f t="shared" si="18"/>
        <v>NE</v>
      </c>
      <c r="O123" s="44">
        <f t="shared" si="19"/>
        <v>0.5</v>
      </c>
      <c r="P123" s="59" t="s">
        <v>253</v>
      </c>
      <c r="Q123" s="44">
        <f t="shared" si="20"/>
        <v>0.5</v>
      </c>
      <c r="R123" s="59"/>
    </row>
    <row r="124" spans="1:18" x14ac:dyDescent="0.45">
      <c r="A124" s="3">
        <v>114</v>
      </c>
      <c r="B124" s="56" t="s">
        <v>220</v>
      </c>
      <c r="C124" s="95">
        <v>45240</v>
      </c>
      <c r="D124" s="56" t="s">
        <v>161</v>
      </c>
      <c r="E124" s="56" t="s">
        <v>197</v>
      </c>
      <c r="F124" s="56" t="s">
        <v>35</v>
      </c>
      <c r="G124" s="57" t="s">
        <v>30</v>
      </c>
      <c r="H124" s="58">
        <v>0.5</v>
      </c>
      <c r="I124" s="38">
        <f>IF(F124 = "кућа", IF( H124 = 50%,   VLOOKUP(G124,'ЛИМИТИ ПО МЕРАМА'!$B$6:$F$22,2,FALSE),   IF(H124=55%,VLOOKUP(G124,'ЛИМИТИ ПО МЕРАМА'!$B$6:$F$22,3,FALSE),IF(H124=60%,VLOOKUP(G124,'ЛИМИТИ ПО МЕРАМА'!$B$6:$F$22,4,FALSE),IF(H124=65%,VLOOKUP(G124,'ЛИМИТИ ПО МЕРАМА'!$B$6:$F$22,5,FALSE))))),IF(H124=0.5,VLOOKUP(G124,'ЛИМИТИ ПО МЕРАМА'!$B$28:$C$37,2,FALSE),"ПРОВЕРИТИ УНОС"))</f>
        <v>24000</v>
      </c>
      <c r="J124" s="9" t="str">
        <f t="shared" si="17"/>
        <v>Пројекат машинства│0,5</v>
      </c>
      <c r="K124" s="67">
        <v>28320</v>
      </c>
      <c r="L124" s="38">
        <f t="shared" si="16"/>
        <v>14160</v>
      </c>
      <c r="M124" s="29">
        <f t="shared" si="21"/>
        <v>14160</v>
      </c>
      <c r="N124" s="2" t="str">
        <f t="shared" si="18"/>
        <v>NE</v>
      </c>
      <c r="O124" s="30">
        <f t="shared" si="19"/>
        <v>0.5</v>
      </c>
      <c r="P124" s="56" t="s">
        <v>253</v>
      </c>
      <c r="Q124" s="30">
        <f t="shared" si="20"/>
        <v>0.5</v>
      </c>
      <c r="R124" s="56"/>
    </row>
    <row r="125" spans="1:18" ht="28.5" customHeight="1" x14ac:dyDescent="0.45">
      <c r="A125" s="40">
        <v>115</v>
      </c>
      <c r="B125" s="59" t="s">
        <v>221</v>
      </c>
      <c r="C125" s="96">
        <v>45240</v>
      </c>
      <c r="D125" s="59" t="s">
        <v>161</v>
      </c>
      <c r="E125" s="59" t="s">
        <v>198</v>
      </c>
      <c r="F125" s="59" t="s">
        <v>35</v>
      </c>
      <c r="G125" s="60" t="s">
        <v>20</v>
      </c>
      <c r="H125" s="61">
        <v>0.5</v>
      </c>
      <c r="I125" s="38">
        <f>IF(F125 = "кућа", IF( H125 = 50%,   VLOOKUP(G125,'ЛИМИТИ ПО МЕРАМА'!$B$6:$F$22,2,FALSE),   IF(H125=55%,VLOOKUP(G125,'ЛИМИТИ ПО МЕРАМА'!$B$6:$F$22,3,FALSE),IF(H125=60%,VLOOKUP(G125,'ЛИМИТИ ПО МЕРАМА'!$B$6:$F$22,4,FALSE),IF(H125=65%,VLOOKUP(G125,'ЛИМИТИ ПО МЕРАМА'!$B$6:$F$22,5,FALSE))))),IF(H125=0.5,VLOOKUP(G125,'ЛИМИТИ ПО МЕРАМА'!$B$28:$C$37,2,FALSE),"ПРОВЕРИТИ УНОС"))</f>
        <v>90000</v>
      </c>
      <c r="J125" s="42" t="str">
        <f t="shared" si="17"/>
        <v>Замена пећи котлом на гас│0,5</v>
      </c>
      <c r="K125" s="68">
        <v>177236</v>
      </c>
      <c r="L125" s="38">
        <f t="shared" si="16"/>
        <v>88618</v>
      </c>
      <c r="M125" s="43">
        <f t="shared" si="21"/>
        <v>88618</v>
      </c>
      <c r="N125" s="41" t="str">
        <f t="shared" si="18"/>
        <v>NE</v>
      </c>
      <c r="O125" s="44">
        <f t="shared" si="19"/>
        <v>0.5</v>
      </c>
      <c r="P125" s="59" t="s">
        <v>234</v>
      </c>
      <c r="Q125" s="44">
        <f t="shared" si="20"/>
        <v>0.5</v>
      </c>
      <c r="R125" s="59"/>
    </row>
    <row r="126" spans="1:18" x14ac:dyDescent="0.45">
      <c r="A126" s="3">
        <v>116</v>
      </c>
      <c r="B126" s="56" t="s">
        <v>221</v>
      </c>
      <c r="C126" s="95">
        <v>45240</v>
      </c>
      <c r="D126" s="56" t="s">
        <v>161</v>
      </c>
      <c r="E126" s="56" t="s">
        <v>198</v>
      </c>
      <c r="F126" s="56" t="s">
        <v>35</v>
      </c>
      <c r="G126" s="57" t="s">
        <v>30</v>
      </c>
      <c r="H126" s="58">
        <v>0.5</v>
      </c>
      <c r="I126" s="38">
        <f>IF(F126 = "кућа", IF( H126 = 50%,   VLOOKUP(G126,'ЛИМИТИ ПО МЕРАМА'!$B$6:$F$22,2,FALSE),   IF(H126=55%,VLOOKUP(G126,'ЛИМИТИ ПО МЕРАМА'!$B$6:$F$22,3,FALSE),IF(H126=60%,VLOOKUP(G126,'ЛИМИТИ ПО МЕРАМА'!$B$6:$F$22,4,FALSE),IF(H126=65%,VLOOKUP(G126,'ЛИМИТИ ПО МЕРАМА'!$B$6:$F$22,5,FALSE))))),IF(H126=0.5,VLOOKUP(G126,'ЛИМИТИ ПО МЕРАМА'!$B$28:$C$37,2,FALSE),"ПРОВЕРИТИ УНОС"))</f>
        <v>24000</v>
      </c>
      <c r="J126" s="9" t="str">
        <f t="shared" si="17"/>
        <v>Пројекат машинства│0,5</v>
      </c>
      <c r="K126" s="67">
        <v>28320</v>
      </c>
      <c r="L126" s="38">
        <f t="shared" si="16"/>
        <v>14160</v>
      </c>
      <c r="M126" s="29">
        <f t="shared" si="21"/>
        <v>14160</v>
      </c>
      <c r="N126" s="2" t="str">
        <f t="shared" si="18"/>
        <v>NE</v>
      </c>
      <c r="O126" s="30">
        <f t="shared" si="19"/>
        <v>0.5</v>
      </c>
      <c r="P126" s="56" t="s">
        <v>234</v>
      </c>
      <c r="Q126" s="30">
        <f t="shared" si="20"/>
        <v>0.5</v>
      </c>
      <c r="R126" s="56"/>
    </row>
    <row r="127" spans="1:18" ht="28.5" x14ac:dyDescent="0.45">
      <c r="A127" s="40">
        <v>117</v>
      </c>
      <c r="B127" s="59" t="s">
        <v>326</v>
      </c>
      <c r="C127" s="96">
        <v>45240</v>
      </c>
      <c r="D127" s="59" t="s">
        <v>228</v>
      </c>
      <c r="E127" s="59" t="s">
        <v>199</v>
      </c>
      <c r="F127" s="59" t="s">
        <v>35</v>
      </c>
      <c r="G127" s="60" t="s">
        <v>20</v>
      </c>
      <c r="H127" s="61">
        <v>0.5</v>
      </c>
      <c r="I127" s="38">
        <f>IF(F127 = "кућа", IF( H127 = 50%,   VLOOKUP(G127,'ЛИМИТИ ПО МЕРАМА'!$B$6:$F$22,2,FALSE),   IF(H127=55%,VLOOKUP(G127,'ЛИМИТИ ПО МЕРАМА'!$B$6:$F$22,3,FALSE),IF(H127=60%,VLOOKUP(G127,'ЛИМИТИ ПО МЕРАМА'!$B$6:$F$22,4,FALSE),IF(H127=65%,VLOOKUP(G127,'ЛИМИТИ ПО МЕРАМА'!$B$6:$F$22,5,FALSE))))),IF(H127=0.5,VLOOKUP(G127,'ЛИМИТИ ПО МЕРАМА'!$B$28:$C$37,2,FALSE),"ПРОВЕРИТИ УНОС"))</f>
        <v>90000</v>
      </c>
      <c r="J127" s="42" t="str">
        <f t="shared" si="17"/>
        <v>Замена пећи котлом на гас│0,5</v>
      </c>
      <c r="K127" s="68">
        <v>165699.01</v>
      </c>
      <c r="L127" s="38">
        <f t="shared" si="16"/>
        <v>82849.505000000005</v>
      </c>
      <c r="M127" s="43">
        <f t="shared" si="21"/>
        <v>82849.505000000005</v>
      </c>
      <c r="N127" s="41" t="str">
        <f t="shared" si="18"/>
        <v>NE</v>
      </c>
      <c r="O127" s="44">
        <f t="shared" si="19"/>
        <v>0.5</v>
      </c>
      <c r="P127" s="59" t="s">
        <v>246</v>
      </c>
      <c r="Q127" s="44">
        <f t="shared" si="20"/>
        <v>0.5</v>
      </c>
      <c r="R127" s="59"/>
    </row>
    <row r="128" spans="1:18" ht="28.5" x14ac:dyDescent="0.45">
      <c r="A128" s="3">
        <v>118</v>
      </c>
      <c r="B128" s="56" t="s">
        <v>326</v>
      </c>
      <c r="C128" s="95">
        <v>45240</v>
      </c>
      <c r="D128" s="56" t="s">
        <v>228</v>
      </c>
      <c r="E128" s="56" t="s">
        <v>199</v>
      </c>
      <c r="F128" s="56" t="s">
        <v>35</v>
      </c>
      <c r="G128" s="57" t="s">
        <v>26</v>
      </c>
      <c r="H128" s="58">
        <v>0.5</v>
      </c>
      <c r="I128" s="38">
        <f>IF(F128 = "кућа", IF( H128 = 50%,   VLOOKUP(G128,'ЛИМИТИ ПО МЕРАМА'!$B$6:$F$22,2,FALSE),   IF(H128=55%,VLOOKUP(G128,'ЛИМИТИ ПО МЕРАМА'!$B$6:$F$22,3,FALSE),IF(H128=60%,VLOOKUP(G128,'ЛИМИТИ ПО МЕРАМА'!$B$6:$F$22,4,FALSE),IF(H128=65%,VLOOKUP(G128,'ЛИМИТИ ПО МЕРАМА'!$B$6:$F$22,5,FALSE))))),IF(H128=0.5,VLOOKUP(G128,'ЛИМИТИ ПО МЕРАМА'!$B$28:$C$37,2,FALSE),"ПРОВЕРИТИ УНОС"))</f>
        <v>150000</v>
      </c>
      <c r="J128" s="9" t="str">
        <f t="shared" si="17"/>
        <v>Замена или уградња нове инсталација│0,5</v>
      </c>
      <c r="K128" s="67">
        <v>78969</v>
      </c>
      <c r="L128" s="38">
        <f t="shared" si="16"/>
        <v>39484.5</v>
      </c>
      <c r="M128" s="29">
        <f t="shared" si="21"/>
        <v>39484.5</v>
      </c>
      <c r="N128" s="2" t="str">
        <f t="shared" si="18"/>
        <v>NE</v>
      </c>
      <c r="O128" s="30">
        <f t="shared" si="19"/>
        <v>0.5</v>
      </c>
      <c r="P128" s="56" t="s">
        <v>247</v>
      </c>
      <c r="Q128" s="30">
        <f t="shared" si="20"/>
        <v>0.5</v>
      </c>
      <c r="R128" s="56"/>
    </row>
    <row r="129" spans="1:18" ht="28.5" customHeight="1" x14ac:dyDescent="0.45">
      <c r="A129" s="40">
        <v>119</v>
      </c>
      <c r="B129" s="59" t="s">
        <v>222</v>
      </c>
      <c r="C129" s="96">
        <v>45240</v>
      </c>
      <c r="D129" s="59" t="s">
        <v>161</v>
      </c>
      <c r="E129" s="59" t="s">
        <v>200</v>
      </c>
      <c r="F129" s="59" t="s">
        <v>35</v>
      </c>
      <c r="G129" s="60" t="s">
        <v>20</v>
      </c>
      <c r="H129" s="61">
        <v>0.5</v>
      </c>
      <c r="I129" s="38">
        <f>IF(F129 = "кућа", IF( H129 = 50%,   VLOOKUP(G129,'ЛИМИТИ ПО МЕРАМА'!$B$6:$F$22,2,FALSE),   IF(H129=55%,VLOOKUP(G129,'ЛИМИТИ ПО МЕРАМА'!$B$6:$F$22,3,FALSE),IF(H129=60%,VLOOKUP(G129,'ЛИМИТИ ПО МЕРАМА'!$B$6:$F$22,4,FALSE),IF(H129=65%,VLOOKUP(G129,'ЛИМИТИ ПО МЕРАМА'!$B$6:$F$22,5,FALSE))))),IF(H129=0.5,VLOOKUP(G129,'ЛИМИТИ ПО МЕРАМА'!$B$28:$C$37,2,FALSE),"ПРОВЕРИТИ УНОС"))</f>
        <v>90000</v>
      </c>
      <c r="J129" s="42" t="str">
        <f t="shared" si="17"/>
        <v>Замена пећи котлом на гас│0,5</v>
      </c>
      <c r="K129" s="68">
        <v>161306</v>
      </c>
      <c r="L129" s="38">
        <f t="shared" si="16"/>
        <v>80653</v>
      </c>
      <c r="M129" s="43">
        <f t="shared" si="21"/>
        <v>80653</v>
      </c>
      <c r="N129" s="41" t="str">
        <f t="shared" si="18"/>
        <v>NE</v>
      </c>
      <c r="O129" s="44">
        <f t="shared" si="19"/>
        <v>0.5</v>
      </c>
      <c r="P129" s="59" t="s">
        <v>327</v>
      </c>
      <c r="Q129" s="44">
        <f t="shared" si="20"/>
        <v>0.5</v>
      </c>
      <c r="R129" s="59"/>
    </row>
    <row r="130" spans="1:18" ht="28.5" x14ac:dyDescent="0.45">
      <c r="A130" s="3">
        <v>120</v>
      </c>
      <c r="B130" s="56" t="s">
        <v>222</v>
      </c>
      <c r="C130" s="95">
        <v>45240</v>
      </c>
      <c r="D130" s="56" t="s">
        <v>161</v>
      </c>
      <c r="E130" s="56" t="s">
        <v>200</v>
      </c>
      <c r="F130" s="56" t="s">
        <v>35</v>
      </c>
      <c r="G130" s="57" t="s">
        <v>26</v>
      </c>
      <c r="H130" s="58">
        <v>0.5</v>
      </c>
      <c r="I130" s="38">
        <f>IF(F130 = "кућа", IF( H130 = 50%,   VLOOKUP(G130,'ЛИМИТИ ПО МЕРАМА'!$B$6:$F$22,2,FALSE),   IF(H130=55%,VLOOKUP(G130,'ЛИМИТИ ПО МЕРАМА'!$B$6:$F$22,3,FALSE),IF(H130=60%,VLOOKUP(G130,'ЛИМИТИ ПО МЕРАМА'!$B$6:$F$22,4,FALSE),IF(H130=65%,VLOOKUP(G130,'ЛИМИТИ ПО МЕРАМА'!$B$6:$F$22,5,FALSE))))),IF(H130=0.5,VLOOKUP(G130,'ЛИМИТИ ПО МЕРАМА'!$B$28:$C$37,2,FALSE),"ПРОВЕРИТИ УНОС"))</f>
        <v>150000</v>
      </c>
      <c r="J130" s="9" t="str">
        <f t="shared" si="17"/>
        <v>Замена или уградња нове инсталација│0,5</v>
      </c>
      <c r="K130" s="67">
        <v>271754</v>
      </c>
      <c r="L130" s="38">
        <f t="shared" si="16"/>
        <v>135877</v>
      </c>
      <c r="M130" s="29">
        <f t="shared" si="21"/>
        <v>135877</v>
      </c>
      <c r="N130" s="2" t="str">
        <f t="shared" si="18"/>
        <v>NE</v>
      </c>
      <c r="O130" s="30">
        <f t="shared" si="19"/>
        <v>0.5</v>
      </c>
      <c r="P130" s="56" t="s">
        <v>327</v>
      </c>
      <c r="Q130" s="30">
        <f t="shared" si="20"/>
        <v>0.5</v>
      </c>
      <c r="R130" s="56"/>
    </row>
    <row r="131" spans="1:18" x14ac:dyDescent="0.45">
      <c r="A131" s="40">
        <v>121</v>
      </c>
      <c r="B131" s="59" t="s">
        <v>222</v>
      </c>
      <c r="C131" s="96">
        <v>45240</v>
      </c>
      <c r="D131" s="59" t="s">
        <v>161</v>
      </c>
      <c r="E131" s="59" t="s">
        <v>200</v>
      </c>
      <c r="F131" s="59" t="s">
        <v>35</v>
      </c>
      <c r="G131" s="60" t="s">
        <v>30</v>
      </c>
      <c r="H131" s="61">
        <v>0.5</v>
      </c>
      <c r="I131" s="38">
        <f>IF(F131 = "кућа", IF( H131 = 50%,   VLOOKUP(G131,'ЛИМИТИ ПО МЕРАМА'!$B$6:$F$22,2,FALSE),   IF(H131=55%,VLOOKUP(G131,'ЛИМИТИ ПО МЕРАМА'!$B$6:$F$22,3,FALSE),IF(H131=60%,VLOOKUP(G131,'ЛИМИТИ ПО МЕРАМА'!$B$6:$F$22,4,FALSE),IF(H131=65%,VLOOKUP(G131,'ЛИМИТИ ПО МЕРАМА'!$B$6:$F$22,5,FALSE))))),IF(H131=0.5,VLOOKUP(G131,'ЛИМИТИ ПО МЕРАМА'!$B$28:$C$37,2,FALSE),"ПРОВЕРИТИ УНОС"))</f>
        <v>24000</v>
      </c>
      <c r="J131" s="42" t="str">
        <f t="shared" si="17"/>
        <v>Пројекат машинства│0,5</v>
      </c>
      <c r="K131" s="68">
        <v>28320</v>
      </c>
      <c r="L131" s="38">
        <f t="shared" si="16"/>
        <v>14160</v>
      </c>
      <c r="M131" s="43">
        <f t="shared" si="21"/>
        <v>14160</v>
      </c>
      <c r="N131" s="41" t="str">
        <f t="shared" si="18"/>
        <v>NE</v>
      </c>
      <c r="O131" s="44">
        <f t="shared" si="19"/>
        <v>0.5</v>
      </c>
      <c r="P131" s="59" t="s">
        <v>327</v>
      </c>
      <c r="Q131" s="44">
        <f t="shared" si="20"/>
        <v>0.5</v>
      </c>
      <c r="R131" s="59"/>
    </row>
    <row r="132" spans="1:18" ht="28.5" x14ac:dyDescent="0.45">
      <c r="A132" s="3">
        <v>122</v>
      </c>
      <c r="B132" s="56" t="s">
        <v>277</v>
      </c>
      <c r="C132" s="95">
        <v>45240</v>
      </c>
      <c r="D132" s="56" t="s">
        <v>127</v>
      </c>
      <c r="E132" s="56" t="s">
        <v>276</v>
      </c>
      <c r="F132" s="56" t="s">
        <v>35</v>
      </c>
      <c r="G132" s="57" t="s">
        <v>20</v>
      </c>
      <c r="H132" s="58">
        <v>0.5</v>
      </c>
      <c r="I132" s="38">
        <f>IF(F132 = "кућа", IF( H132 = 50%,   VLOOKUP(G132,'ЛИМИТИ ПО МЕРАМА'!$B$6:$F$22,2,FALSE),   IF(H132=55%,VLOOKUP(G132,'ЛИМИТИ ПО МЕРАМА'!$B$6:$F$22,3,FALSE),IF(H132=60%,VLOOKUP(G132,'ЛИМИТИ ПО МЕРАМА'!$B$6:$F$22,4,FALSE),IF(H132=65%,VLOOKUP(G132,'ЛИМИТИ ПО МЕРАМА'!$B$6:$F$22,5,FALSE))))),IF(H132=0.5,VLOOKUP(G132,'ЛИМИТИ ПО МЕРАМА'!$B$28:$C$37,2,FALSE),"ПРОВЕРИТИ УНОС"))</f>
        <v>90000</v>
      </c>
      <c r="J132" s="9" t="str">
        <f t="shared" si="17"/>
        <v>Замена пећи котлом на гас│0,5</v>
      </c>
      <c r="K132" s="67">
        <v>228397.49</v>
      </c>
      <c r="L132" s="38">
        <f t="shared" si="16"/>
        <v>90000</v>
      </c>
      <c r="M132" s="29">
        <f t="shared" si="21"/>
        <v>138397.49</v>
      </c>
      <c r="N132" s="2" t="str">
        <f t="shared" si="18"/>
        <v>NE</v>
      </c>
      <c r="O132" s="30">
        <f t="shared" si="19"/>
        <v>0.39404986455849406</v>
      </c>
      <c r="P132" s="56" t="s">
        <v>284</v>
      </c>
      <c r="Q132" s="30">
        <f t="shared" si="20"/>
        <v>0.60595013544150589</v>
      </c>
      <c r="R132" s="56"/>
    </row>
    <row r="133" spans="1:18" ht="28.5" x14ac:dyDescent="0.45">
      <c r="A133" s="40">
        <v>123</v>
      </c>
      <c r="B133" s="59" t="s">
        <v>280</v>
      </c>
      <c r="C133" s="96">
        <v>45240</v>
      </c>
      <c r="D133" s="59" t="s">
        <v>161</v>
      </c>
      <c r="E133" s="59" t="s">
        <v>278</v>
      </c>
      <c r="F133" s="59" t="s">
        <v>35</v>
      </c>
      <c r="G133" s="60" t="s">
        <v>20</v>
      </c>
      <c r="H133" s="61">
        <v>0.5</v>
      </c>
      <c r="I133" s="38">
        <f>IF(F133 = "кућа", IF( H133 = 50%,   VLOOKUP(G133,'ЛИМИТИ ПО МЕРАМА'!$B$6:$F$22,2,FALSE),   IF(H133=55%,VLOOKUP(G133,'ЛИМИТИ ПО МЕРАМА'!$B$6:$F$22,3,FALSE),IF(H133=60%,VLOOKUP(G133,'ЛИМИТИ ПО МЕРАМА'!$B$6:$F$22,4,FALSE),IF(H133=65%,VLOOKUP(G133,'ЛИМИТИ ПО МЕРАМА'!$B$6:$F$22,5,FALSE))))),IF(H133=0.5,VLOOKUP(G133,'ЛИМИТИ ПО МЕРАМА'!$B$28:$C$37,2,FALSE),"ПРОВЕРИТИ УНОС"))</f>
        <v>90000</v>
      </c>
      <c r="J133" s="42" t="str">
        <f t="shared" si="17"/>
        <v>Замена пећи котлом на гас│0,5</v>
      </c>
      <c r="K133" s="68">
        <v>161306</v>
      </c>
      <c r="L133" s="38">
        <f t="shared" si="16"/>
        <v>80653</v>
      </c>
      <c r="M133" s="43">
        <f t="shared" si="21"/>
        <v>80653</v>
      </c>
      <c r="N133" s="41" t="str">
        <f t="shared" si="18"/>
        <v>NE</v>
      </c>
      <c r="O133" s="44">
        <f t="shared" si="19"/>
        <v>0.5</v>
      </c>
      <c r="P133" s="59" t="s">
        <v>328</v>
      </c>
      <c r="Q133" s="44">
        <f t="shared" si="20"/>
        <v>0.5</v>
      </c>
      <c r="R133" s="59"/>
    </row>
    <row r="134" spans="1:18" ht="28.5" x14ac:dyDescent="0.45">
      <c r="A134" s="3">
        <v>124</v>
      </c>
      <c r="B134" s="56" t="s">
        <v>280</v>
      </c>
      <c r="C134" s="95">
        <v>45240</v>
      </c>
      <c r="D134" s="56" t="s">
        <v>161</v>
      </c>
      <c r="E134" s="56" t="s">
        <v>278</v>
      </c>
      <c r="F134" s="56" t="s">
        <v>35</v>
      </c>
      <c r="G134" s="57" t="s">
        <v>26</v>
      </c>
      <c r="H134" s="58">
        <v>0.5</v>
      </c>
      <c r="I134" s="38">
        <f>IF(F134 = "кућа", IF( H134 = 50%,   VLOOKUP(G134,'ЛИМИТИ ПО МЕРАМА'!$B$6:$F$22,2,FALSE),   IF(H134=55%,VLOOKUP(G134,'ЛИМИТИ ПО МЕРАМА'!$B$6:$F$22,3,FALSE),IF(H134=60%,VLOOKUP(G134,'ЛИМИТИ ПО МЕРАМА'!$B$6:$F$22,4,FALSE),IF(H134=65%,VLOOKUP(G134,'ЛИМИТИ ПО МЕРАМА'!$B$6:$F$22,5,FALSE))))),IF(H134=0.5,VLOOKUP(G134,'ЛИМИТИ ПО МЕРАМА'!$B$28:$C$37,2,FALSE),"ПРОВЕРИТИ УНОС"))</f>
        <v>150000</v>
      </c>
      <c r="J134" s="9" t="str">
        <f t="shared" si="17"/>
        <v>Замена или уградња нове инсталација│0,5</v>
      </c>
      <c r="K134" s="67">
        <v>150686</v>
      </c>
      <c r="L134" s="38">
        <f t="shared" si="16"/>
        <v>75343</v>
      </c>
      <c r="M134" s="29">
        <f t="shared" si="21"/>
        <v>75343</v>
      </c>
      <c r="N134" s="2" t="str">
        <f t="shared" si="18"/>
        <v>NE</v>
      </c>
      <c r="O134" s="30">
        <f t="shared" si="19"/>
        <v>0.5</v>
      </c>
      <c r="P134" s="56" t="s">
        <v>285</v>
      </c>
      <c r="Q134" s="30">
        <f t="shared" si="20"/>
        <v>0.5</v>
      </c>
      <c r="R134" s="56"/>
    </row>
    <row r="135" spans="1:18" x14ac:dyDescent="0.45">
      <c r="A135" s="40">
        <v>125</v>
      </c>
      <c r="B135" s="59" t="s">
        <v>280</v>
      </c>
      <c r="C135" s="96">
        <v>45240</v>
      </c>
      <c r="D135" s="59" t="s">
        <v>161</v>
      </c>
      <c r="E135" s="59" t="s">
        <v>278</v>
      </c>
      <c r="F135" s="59" t="s">
        <v>35</v>
      </c>
      <c r="G135" s="60" t="s">
        <v>30</v>
      </c>
      <c r="H135" s="61">
        <v>0.5</v>
      </c>
      <c r="I135" s="38">
        <f>IF(F135 = "кућа", IF( H135 = 50%,   VLOOKUP(G135,'ЛИМИТИ ПО МЕРАМА'!$B$6:$F$22,2,FALSE),   IF(H135=55%,VLOOKUP(G135,'ЛИМИТИ ПО МЕРАМА'!$B$6:$F$22,3,FALSE),IF(H135=60%,VLOOKUP(G135,'ЛИМИТИ ПО МЕРАМА'!$B$6:$F$22,4,FALSE),IF(H135=65%,VLOOKUP(G135,'ЛИМИТИ ПО МЕРАМА'!$B$6:$F$22,5,FALSE))))),IF(H135=0.5,VLOOKUP(G135,'ЛИМИТИ ПО МЕРАМА'!$B$28:$C$37,2,FALSE),"ПРОВЕРИТИ УНОС"))</f>
        <v>24000</v>
      </c>
      <c r="J135" s="42" t="str">
        <f t="shared" si="17"/>
        <v>Пројекат машинства│0,5</v>
      </c>
      <c r="K135" s="68">
        <v>28320</v>
      </c>
      <c r="L135" s="38">
        <f t="shared" si="16"/>
        <v>14160</v>
      </c>
      <c r="M135" s="43">
        <f t="shared" si="21"/>
        <v>14160</v>
      </c>
      <c r="N135" s="41" t="str">
        <f t="shared" si="18"/>
        <v>NE</v>
      </c>
      <c r="O135" s="44">
        <f t="shared" si="19"/>
        <v>0.5</v>
      </c>
      <c r="P135" s="59" t="s">
        <v>285</v>
      </c>
      <c r="Q135" s="44">
        <f t="shared" si="20"/>
        <v>0.5</v>
      </c>
      <c r="R135" s="59"/>
    </row>
    <row r="136" spans="1:18" ht="28.5" customHeight="1" x14ac:dyDescent="0.45">
      <c r="A136" s="3">
        <v>126</v>
      </c>
      <c r="B136" s="56" t="s">
        <v>281</v>
      </c>
      <c r="C136" s="95">
        <v>45240</v>
      </c>
      <c r="D136" s="56" t="s">
        <v>171</v>
      </c>
      <c r="E136" s="56" t="s">
        <v>279</v>
      </c>
      <c r="F136" s="56" t="s">
        <v>35</v>
      </c>
      <c r="G136" s="57" t="s">
        <v>19</v>
      </c>
      <c r="H136" s="58">
        <v>0.5</v>
      </c>
      <c r="I136" s="38">
        <f>IF(F136 = "кућа", IF( H136 = 50%,   VLOOKUP(G136,'ЛИМИТИ ПО МЕРАМА'!$B$6:$F$22,2,FALSE),   IF(H136=55%,VLOOKUP(G136,'ЛИМИТИ ПО МЕРАМА'!$B$6:$F$22,3,FALSE),IF(H136=60%,VLOOKUP(G136,'ЛИМИТИ ПО МЕРАМА'!$B$6:$F$22,4,FALSE),IF(H136=65%,VLOOKUP(G136,'ЛИМИТИ ПО МЕРАМА'!$B$6:$F$22,5,FALSE))))),IF(H136=0.5,VLOOKUP(G136,'ЛИМИТИ ПО МЕРАМА'!$B$28:$C$37,2,FALSE),"ПРОВЕРИТИ УНОС"))</f>
        <v>160000</v>
      </c>
      <c r="J136" s="9" t="str">
        <f t="shared" si="17"/>
        <v>Замена прозора│0,5</v>
      </c>
      <c r="K136" s="67">
        <v>174734.4</v>
      </c>
      <c r="L136" s="38">
        <f t="shared" si="16"/>
        <v>87367.2</v>
      </c>
      <c r="M136" s="29">
        <f t="shared" si="21"/>
        <v>87367.2</v>
      </c>
      <c r="N136" s="2" t="str">
        <f t="shared" si="18"/>
        <v>NE</v>
      </c>
      <c r="O136" s="30">
        <f t="shared" si="19"/>
        <v>0.5</v>
      </c>
      <c r="P136" s="95">
        <v>45205</v>
      </c>
      <c r="Q136" s="30">
        <f t="shared" si="20"/>
        <v>0.5</v>
      </c>
      <c r="R136" s="56"/>
    </row>
    <row r="137" spans="1:18" x14ac:dyDescent="0.45">
      <c r="A137" s="40">
        <v>127</v>
      </c>
      <c r="B137" s="59" t="s">
        <v>321</v>
      </c>
      <c r="C137" s="96">
        <v>45240</v>
      </c>
      <c r="D137" s="59" t="s">
        <v>118</v>
      </c>
      <c r="E137" s="59" t="s">
        <v>170</v>
      </c>
      <c r="F137" s="59" t="s">
        <v>35</v>
      </c>
      <c r="G137" s="60" t="s">
        <v>30</v>
      </c>
      <c r="H137" s="61">
        <v>0.5</v>
      </c>
      <c r="I137" s="38">
        <f>IF(F137 = "кућа", IF( H137 = 50%,   VLOOKUP(G137,'ЛИМИТИ ПО МЕРАМА'!$B$6:$F$22,2,FALSE),   IF(H137=55%,VLOOKUP(G137,'ЛИМИТИ ПО МЕРАМА'!$B$6:$F$22,3,FALSE),IF(H137=60%,VLOOKUP(G137,'ЛИМИТИ ПО МЕРАМА'!$B$6:$F$22,4,FALSE),IF(H137=65%,VLOOKUP(G137,'ЛИМИТИ ПО МЕРАМА'!$B$6:$F$22,5,FALSE))))),IF(H137=0.5,VLOOKUP(G137,'ЛИМИТИ ПО МЕРАМА'!$B$28:$C$37,2,FALSE),"ПРОВЕРИТИ УНОС"))</f>
        <v>24000</v>
      </c>
      <c r="J137" s="42" t="str">
        <f t="shared" si="17"/>
        <v>Пројекат машинства│0,5</v>
      </c>
      <c r="K137" s="68">
        <v>28320</v>
      </c>
      <c r="L137" s="38">
        <f t="shared" si="16"/>
        <v>14160</v>
      </c>
      <c r="M137" s="43">
        <f t="shared" si="21"/>
        <v>14160</v>
      </c>
      <c r="N137" s="41" t="str">
        <f t="shared" si="18"/>
        <v>NE</v>
      </c>
      <c r="O137" s="44">
        <f t="shared" si="19"/>
        <v>0.5</v>
      </c>
      <c r="P137" s="59" t="s">
        <v>332</v>
      </c>
      <c r="Q137" s="44">
        <f t="shared" si="20"/>
        <v>0.5</v>
      </c>
      <c r="R137" s="59"/>
    </row>
    <row r="138" spans="1:18" ht="28.5" x14ac:dyDescent="0.45">
      <c r="A138" s="3">
        <v>128</v>
      </c>
      <c r="B138" s="56"/>
      <c r="C138" s="56"/>
      <c r="D138" s="56"/>
      <c r="E138" s="56"/>
      <c r="F138" s="56"/>
      <c r="G138" s="57" t="s">
        <v>14</v>
      </c>
      <c r="H138" s="58"/>
      <c r="I138" s="38" t="str">
        <f>IF(F138 = "кућа", IF( H138 = 50%,   VLOOKUP(G138,'ЛИМИТИ ПО МЕРАМА'!$B$6:$F$22,2,FALSE),   IF(H138=55%,VLOOKUP(G138,'ЛИМИТИ ПО МЕРАМА'!$B$6:$F$22,3,FALSE),IF(H138=60%,VLOOKUP(G138,'ЛИМИТИ ПО МЕРАМА'!$B$6:$F$22,4,FALSE),IF(H138=65%,VLOOKUP(G138,'ЛИМИТИ ПО МЕРАМА'!$B$6:$F$22,5,FALSE))))),IF(H138=0.5,VLOOKUP(G138,'ЛИМИТИ ПО МЕРАМА'!$B$28:$C$37,2,FALSE),"ПРОВЕРИТИ УНОС"))</f>
        <v>ПРОВЕРИТИ УНОС</v>
      </c>
      <c r="J138" s="9" t="str">
        <f t="shared" si="17"/>
        <v>Изолација фасаде│</v>
      </c>
      <c r="K138" s="67"/>
      <c r="L138" s="38" t="str">
        <f t="shared" si="16"/>
        <v>ПРОВЕРИТИ УНОС</v>
      </c>
      <c r="M138" s="29" t="e">
        <f t="shared" si="21"/>
        <v>#VALUE!</v>
      </c>
      <c r="N138" s="2" t="e">
        <f t="shared" si="18"/>
        <v>#VALUE!</v>
      </c>
      <c r="O138" s="30" t="e">
        <f t="shared" si="19"/>
        <v>#VALUE!</v>
      </c>
      <c r="P138" s="56"/>
      <c r="Q138" s="30" t="e">
        <f t="shared" si="20"/>
        <v>#VALUE!</v>
      </c>
      <c r="R138" s="56"/>
    </row>
    <row r="139" spans="1:18" ht="28.5" x14ac:dyDescent="0.45">
      <c r="A139" s="40">
        <v>129</v>
      </c>
      <c r="B139" s="59"/>
      <c r="C139" s="59"/>
      <c r="D139" s="59"/>
      <c r="E139" s="59"/>
      <c r="F139" s="59"/>
      <c r="G139" s="60" t="s">
        <v>15</v>
      </c>
      <c r="H139" s="61"/>
      <c r="I139" s="38" t="str">
        <f>IF(F139 = "кућа", IF( H139 = 50%,   VLOOKUP(G139,'ЛИМИТИ ПО МЕРАМА'!$B$6:$F$22,2,FALSE),   IF(H139=55%,VLOOKUP(G139,'ЛИМИТИ ПО МЕРАМА'!$B$6:$F$22,3,FALSE),IF(H139=60%,VLOOKUP(G139,'ЛИМИТИ ПО МЕРАМА'!$B$6:$F$22,4,FALSE),IF(H139=65%,VLOOKUP(G139,'ЛИМИТИ ПО МЕРАМА'!$B$6:$F$22,5,FALSE))))),IF(H139=0.5,VLOOKUP(G139,'ЛИМИТИ ПО МЕРАМА'!$B$28:$C$37,2,FALSE),"ПРОВЕРИТИ УНОС"))</f>
        <v>ПРОВЕРИТИ УНОС</v>
      </c>
      <c r="J139" s="42" t="str">
        <f t="shared" si="17"/>
        <v>Изолација крова│</v>
      </c>
      <c r="K139" s="68"/>
      <c r="L139" s="38" t="str">
        <f t="shared" si="16"/>
        <v>ПРОВЕРИТИ УНОС</v>
      </c>
      <c r="M139" s="43" t="e">
        <f t="shared" si="21"/>
        <v>#VALUE!</v>
      </c>
      <c r="N139" s="41" t="e">
        <f t="shared" si="18"/>
        <v>#VALUE!</v>
      </c>
      <c r="O139" s="44" t="e">
        <f t="shared" si="19"/>
        <v>#VALUE!</v>
      </c>
      <c r="P139" s="59"/>
      <c r="Q139" s="44" t="e">
        <f t="shared" si="20"/>
        <v>#VALUE!</v>
      </c>
      <c r="R139" s="59"/>
    </row>
    <row r="140" spans="1:18" ht="28.5" x14ac:dyDescent="0.45">
      <c r="A140" s="3">
        <v>130</v>
      </c>
      <c r="B140" s="56"/>
      <c r="C140" s="56"/>
      <c r="D140" s="56"/>
      <c r="E140" s="56"/>
      <c r="F140" s="56"/>
      <c r="G140" s="57" t="s">
        <v>14</v>
      </c>
      <c r="H140" s="58"/>
      <c r="I140" s="38" t="str">
        <f>IF(F140 = "кућа", IF( H140 = 50%,   VLOOKUP(G140,'ЛИМИТИ ПО МЕРАМА'!$B$6:$F$22,2,FALSE),   IF(H140=55%,VLOOKUP(G140,'ЛИМИТИ ПО МЕРАМА'!$B$6:$F$22,3,FALSE),IF(H140=60%,VLOOKUP(G140,'ЛИМИТИ ПО МЕРАМА'!$B$6:$F$22,4,FALSE),IF(H140=65%,VLOOKUP(G140,'ЛИМИТИ ПО МЕРАМА'!$B$6:$F$22,5,FALSE))))),IF(H140=0.5,VLOOKUP(G140,'ЛИМИТИ ПО МЕРАМА'!$B$28:$C$37,2,FALSE),"ПРОВЕРИТИ УНОС"))</f>
        <v>ПРОВЕРИТИ УНОС</v>
      </c>
      <c r="J140" s="9" t="str">
        <f t="shared" si="17"/>
        <v>Изолација фасаде│</v>
      </c>
      <c r="K140" s="67"/>
      <c r="L140" s="38" t="str">
        <f t="shared" si="16"/>
        <v>ПРОВЕРИТИ УНОС</v>
      </c>
      <c r="M140" s="29" t="e">
        <f t="shared" si="21"/>
        <v>#VALUE!</v>
      </c>
      <c r="N140" s="2" t="e">
        <f t="shared" si="18"/>
        <v>#VALUE!</v>
      </c>
      <c r="O140" s="30" t="e">
        <f t="shared" si="19"/>
        <v>#VALUE!</v>
      </c>
      <c r="P140" s="56"/>
      <c r="Q140" s="30" t="e">
        <f t="shared" si="20"/>
        <v>#VALUE!</v>
      </c>
      <c r="R140" s="56"/>
    </row>
    <row r="141" spans="1:18" ht="28.5" x14ac:dyDescent="0.45">
      <c r="A141" s="40">
        <v>131</v>
      </c>
      <c r="B141" s="59"/>
      <c r="C141" s="59"/>
      <c r="D141" s="59"/>
      <c r="E141" s="59"/>
      <c r="F141" s="59"/>
      <c r="G141" s="60" t="s">
        <v>15</v>
      </c>
      <c r="H141" s="61"/>
      <c r="I141" s="38" t="str">
        <f>IF(F141 = "кућа", IF( H141 = 50%,   VLOOKUP(G141,'ЛИМИТИ ПО МЕРАМА'!$B$6:$F$22,2,FALSE),   IF(H141=55%,VLOOKUP(G141,'ЛИМИТИ ПО МЕРАМА'!$B$6:$F$22,3,FALSE),IF(H141=60%,VLOOKUP(G141,'ЛИМИТИ ПО МЕРАМА'!$B$6:$F$22,4,FALSE),IF(H141=65%,VLOOKUP(G141,'ЛИМИТИ ПО МЕРАМА'!$B$6:$F$22,5,FALSE))))),IF(H141=0.5,VLOOKUP(G141,'ЛИМИТИ ПО МЕРАМА'!$B$28:$C$37,2,FALSE),"ПРОВЕРИТИ УНОС"))</f>
        <v>ПРОВЕРИТИ УНОС</v>
      </c>
      <c r="J141" s="42" t="str">
        <f t="shared" si="17"/>
        <v>Изолација крова│</v>
      </c>
      <c r="K141" s="68"/>
      <c r="L141" s="38" t="str">
        <f t="shared" ref="L141:L204" si="22">IF(ISNUMBER(I141),IF(H141*K141&gt;I141,I141,K141*H141),"ПРОВЕРИТИ УНОС")</f>
        <v>ПРОВЕРИТИ УНОС</v>
      </c>
      <c r="M141" s="43" t="e">
        <f t="shared" si="21"/>
        <v>#VALUE!</v>
      </c>
      <c r="N141" s="41" t="e">
        <f t="shared" si="18"/>
        <v>#VALUE!</v>
      </c>
      <c r="O141" s="44" t="e">
        <f t="shared" si="19"/>
        <v>#VALUE!</v>
      </c>
      <c r="P141" s="59"/>
      <c r="Q141" s="44" t="e">
        <f t="shared" si="20"/>
        <v>#VALUE!</v>
      </c>
      <c r="R141" s="59"/>
    </row>
    <row r="142" spans="1:18" ht="28.5" x14ac:dyDescent="0.45">
      <c r="A142" s="3">
        <v>132</v>
      </c>
      <c r="B142" s="56"/>
      <c r="C142" s="56"/>
      <c r="D142" s="56"/>
      <c r="E142" s="56"/>
      <c r="F142" s="56"/>
      <c r="G142" s="57" t="s">
        <v>14</v>
      </c>
      <c r="H142" s="58"/>
      <c r="I142" s="38" t="str">
        <f>IF(F142 = "кућа", IF( H142 = 50%,   VLOOKUP(G142,'ЛИМИТИ ПО МЕРАМА'!$B$6:$F$22,2,FALSE),   IF(H142=55%,VLOOKUP(G142,'ЛИМИТИ ПО МЕРАМА'!$B$6:$F$22,3,FALSE),IF(H142=60%,VLOOKUP(G142,'ЛИМИТИ ПО МЕРАМА'!$B$6:$F$22,4,FALSE),IF(H142=65%,VLOOKUP(G142,'ЛИМИТИ ПО МЕРАМА'!$B$6:$F$22,5,FALSE))))),IF(H142=0.5,VLOOKUP(G142,'ЛИМИТИ ПО МЕРАМА'!$B$28:$C$37,2,FALSE),"ПРОВЕРИТИ УНОС"))</f>
        <v>ПРОВЕРИТИ УНОС</v>
      </c>
      <c r="J142" s="9" t="str">
        <f t="shared" si="17"/>
        <v>Изолација фасаде│</v>
      </c>
      <c r="K142" s="67"/>
      <c r="L142" s="38" t="str">
        <f t="shared" si="22"/>
        <v>ПРОВЕРИТИ УНОС</v>
      </c>
      <c r="M142" s="29" t="e">
        <f t="shared" si="21"/>
        <v>#VALUE!</v>
      </c>
      <c r="N142" s="2" t="e">
        <f t="shared" si="18"/>
        <v>#VALUE!</v>
      </c>
      <c r="O142" s="30" t="e">
        <f t="shared" si="19"/>
        <v>#VALUE!</v>
      </c>
      <c r="P142" s="56"/>
      <c r="Q142" s="30" t="e">
        <f t="shared" si="20"/>
        <v>#VALUE!</v>
      </c>
      <c r="R142" s="56"/>
    </row>
    <row r="143" spans="1:18" ht="28.5" x14ac:dyDescent="0.45">
      <c r="A143" s="40">
        <v>133</v>
      </c>
      <c r="B143" s="59"/>
      <c r="C143" s="59"/>
      <c r="D143" s="59"/>
      <c r="E143" s="59"/>
      <c r="F143" s="59"/>
      <c r="G143" s="60" t="s">
        <v>15</v>
      </c>
      <c r="H143" s="61"/>
      <c r="I143" s="38" t="str">
        <f>IF(F143 = "кућа", IF( H143 = 50%,   VLOOKUP(G143,'ЛИМИТИ ПО МЕРАМА'!$B$6:$F$22,2,FALSE),   IF(H143=55%,VLOOKUP(G143,'ЛИМИТИ ПО МЕРАМА'!$B$6:$F$22,3,FALSE),IF(H143=60%,VLOOKUP(G143,'ЛИМИТИ ПО МЕРАМА'!$B$6:$F$22,4,FALSE),IF(H143=65%,VLOOKUP(G143,'ЛИМИТИ ПО МЕРАМА'!$B$6:$F$22,5,FALSE))))),IF(H143=0.5,VLOOKUP(G143,'ЛИМИТИ ПО МЕРАМА'!$B$28:$C$37,2,FALSE),"ПРОВЕРИТИ УНОС"))</f>
        <v>ПРОВЕРИТИ УНОС</v>
      </c>
      <c r="J143" s="42" t="str">
        <f t="shared" si="17"/>
        <v>Изолација крова│</v>
      </c>
      <c r="K143" s="68"/>
      <c r="L143" s="38" t="str">
        <f t="shared" si="22"/>
        <v>ПРОВЕРИТИ УНОС</v>
      </c>
      <c r="M143" s="43" t="e">
        <f t="shared" si="21"/>
        <v>#VALUE!</v>
      </c>
      <c r="N143" s="41" t="e">
        <f t="shared" si="18"/>
        <v>#VALUE!</v>
      </c>
      <c r="O143" s="44" t="e">
        <f t="shared" si="19"/>
        <v>#VALUE!</v>
      </c>
      <c r="P143" s="59"/>
      <c r="Q143" s="44" t="e">
        <f t="shared" si="20"/>
        <v>#VALUE!</v>
      </c>
      <c r="R143" s="59"/>
    </row>
    <row r="144" spans="1:18" ht="28.5" x14ac:dyDescent="0.45">
      <c r="A144" s="3">
        <v>134</v>
      </c>
      <c r="B144" s="56"/>
      <c r="C144" s="56"/>
      <c r="D144" s="56"/>
      <c r="E144" s="56"/>
      <c r="F144" s="56"/>
      <c r="G144" s="57" t="s">
        <v>14</v>
      </c>
      <c r="H144" s="58"/>
      <c r="I144" s="38" t="str">
        <f>IF(F144 = "кућа", IF( H144 = 50%,   VLOOKUP(G144,'ЛИМИТИ ПО МЕРАМА'!$B$6:$F$22,2,FALSE),   IF(H144=55%,VLOOKUP(G144,'ЛИМИТИ ПО МЕРАМА'!$B$6:$F$22,3,FALSE),IF(H144=60%,VLOOKUP(G144,'ЛИМИТИ ПО МЕРАМА'!$B$6:$F$22,4,FALSE),IF(H144=65%,VLOOKUP(G144,'ЛИМИТИ ПО МЕРАМА'!$B$6:$F$22,5,FALSE))))),IF(H144=0.5,VLOOKUP(G144,'ЛИМИТИ ПО МЕРАМА'!$B$28:$C$37,2,FALSE),"ПРОВЕРИТИ УНОС"))</f>
        <v>ПРОВЕРИТИ УНОС</v>
      </c>
      <c r="J144" s="9" t="str">
        <f t="shared" si="17"/>
        <v>Изолација фасаде│</v>
      </c>
      <c r="K144" s="67"/>
      <c r="L144" s="38" t="str">
        <f t="shared" si="22"/>
        <v>ПРОВЕРИТИ УНОС</v>
      </c>
      <c r="M144" s="29" t="e">
        <f t="shared" si="21"/>
        <v>#VALUE!</v>
      </c>
      <c r="N144" s="2" t="e">
        <f t="shared" si="18"/>
        <v>#VALUE!</v>
      </c>
      <c r="O144" s="30" t="e">
        <f t="shared" si="19"/>
        <v>#VALUE!</v>
      </c>
      <c r="P144" s="56"/>
      <c r="Q144" s="30" t="e">
        <f t="shared" si="20"/>
        <v>#VALUE!</v>
      </c>
      <c r="R144" s="56"/>
    </row>
    <row r="145" spans="1:18" ht="28.5" x14ac:dyDescent="0.45">
      <c r="A145" s="40">
        <v>135</v>
      </c>
      <c r="B145" s="59"/>
      <c r="C145" s="59"/>
      <c r="D145" s="59"/>
      <c r="E145" s="59"/>
      <c r="F145" s="59"/>
      <c r="G145" s="60" t="s">
        <v>15</v>
      </c>
      <c r="H145" s="61"/>
      <c r="I145" s="38" t="str">
        <f>IF(F145 = "кућа", IF( H145 = 50%,   VLOOKUP(G145,'ЛИМИТИ ПО МЕРАМА'!$B$6:$F$22,2,FALSE),   IF(H145=55%,VLOOKUP(G145,'ЛИМИТИ ПО МЕРАМА'!$B$6:$F$22,3,FALSE),IF(H145=60%,VLOOKUP(G145,'ЛИМИТИ ПО МЕРАМА'!$B$6:$F$22,4,FALSE),IF(H145=65%,VLOOKUP(G145,'ЛИМИТИ ПО МЕРАМА'!$B$6:$F$22,5,FALSE))))),IF(H145=0.5,VLOOKUP(G145,'ЛИМИТИ ПО МЕРАМА'!$B$28:$C$37,2,FALSE),"ПРОВЕРИТИ УНОС"))</f>
        <v>ПРОВЕРИТИ УНОС</v>
      </c>
      <c r="J145" s="42" t="str">
        <f t="shared" si="17"/>
        <v>Изолација крова│</v>
      </c>
      <c r="K145" s="68"/>
      <c r="L145" s="38" t="str">
        <f t="shared" si="22"/>
        <v>ПРОВЕРИТИ УНОС</v>
      </c>
      <c r="M145" s="43" t="e">
        <f t="shared" si="21"/>
        <v>#VALUE!</v>
      </c>
      <c r="N145" s="41" t="e">
        <f t="shared" si="18"/>
        <v>#VALUE!</v>
      </c>
      <c r="O145" s="44" t="e">
        <f t="shared" si="19"/>
        <v>#VALUE!</v>
      </c>
      <c r="P145" s="59"/>
      <c r="Q145" s="44" t="e">
        <f t="shared" si="20"/>
        <v>#VALUE!</v>
      </c>
      <c r="R145" s="59"/>
    </row>
    <row r="146" spans="1:18" ht="28.5" x14ac:dyDescent="0.45">
      <c r="A146" s="3">
        <v>136</v>
      </c>
      <c r="B146" s="56"/>
      <c r="C146" s="56"/>
      <c r="D146" s="56"/>
      <c r="E146" s="56"/>
      <c r="F146" s="56"/>
      <c r="G146" s="57" t="s">
        <v>14</v>
      </c>
      <c r="H146" s="58"/>
      <c r="I146" s="38" t="str">
        <f>IF(F146 = "кућа", IF( H146 = 50%,   VLOOKUP(G146,'ЛИМИТИ ПО МЕРАМА'!$B$6:$F$22,2,FALSE),   IF(H146=55%,VLOOKUP(G146,'ЛИМИТИ ПО МЕРАМА'!$B$6:$F$22,3,FALSE),IF(H146=60%,VLOOKUP(G146,'ЛИМИТИ ПО МЕРАМА'!$B$6:$F$22,4,FALSE),IF(H146=65%,VLOOKUP(G146,'ЛИМИТИ ПО МЕРАМА'!$B$6:$F$22,5,FALSE))))),IF(H146=0.5,VLOOKUP(G146,'ЛИМИТИ ПО МЕРАМА'!$B$28:$C$37,2,FALSE),"ПРОВЕРИТИ УНОС"))</f>
        <v>ПРОВЕРИТИ УНОС</v>
      </c>
      <c r="J146" s="9" t="str">
        <f t="shared" ref="J146:J209" si="23">G146&amp;"│"&amp;H146</f>
        <v>Изолација фасаде│</v>
      </c>
      <c r="K146" s="67"/>
      <c r="L146" s="38" t="str">
        <f t="shared" si="22"/>
        <v>ПРОВЕРИТИ УНОС</v>
      </c>
      <c r="M146" s="29" t="e">
        <f t="shared" si="21"/>
        <v>#VALUE!</v>
      </c>
      <c r="N146" s="2" t="e">
        <f t="shared" ref="N146:N209" si="24">IF(L146+M146&gt;K146,"DA","NE")</f>
        <v>#VALUE!</v>
      </c>
      <c r="O146" s="30" t="e">
        <f t="shared" ref="O146:O209" si="25">L146/K146</f>
        <v>#VALUE!</v>
      </c>
      <c r="P146" s="56"/>
      <c r="Q146" s="30" t="e">
        <f t="shared" ref="Q146:Q209" si="26">M146/K146</f>
        <v>#VALUE!</v>
      </c>
      <c r="R146" s="56"/>
    </row>
    <row r="147" spans="1:18" ht="28.5" x14ac:dyDescent="0.45">
      <c r="A147" s="40">
        <v>137</v>
      </c>
      <c r="B147" s="59"/>
      <c r="C147" s="59"/>
      <c r="D147" s="59"/>
      <c r="E147" s="59"/>
      <c r="F147" s="59"/>
      <c r="G147" s="60" t="s">
        <v>15</v>
      </c>
      <c r="H147" s="61"/>
      <c r="I147" s="38" t="str">
        <f>IF(F147 = "кућа", IF( H147 = 50%,   VLOOKUP(G147,'ЛИМИТИ ПО МЕРАМА'!$B$6:$F$22,2,FALSE),   IF(H147=55%,VLOOKUP(G147,'ЛИМИТИ ПО МЕРАМА'!$B$6:$F$22,3,FALSE),IF(H147=60%,VLOOKUP(G147,'ЛИМИТИ ПО МЕРАМА'!$B$6:$F$22,4,FALSE),IF(H147=65%,VLOOKUP(G147,'ЛИМИТИ ПО МЕРАМА'!$B$6:$F$22,5,FALSE))))),IF(H147=0.5,VLOOKUP(G147,'ЛИМИТИ ПО МЕРАМА'!$B$28:$C$37,2,FALSE),"ПРОВЕРИТИ УНОС"))</f>
        <v>ПРОВЕРИТИ УНОС</v>
      </c>
      <c r="J147" s="42" t="str">
        <f t="shared" si="23"/>
        <v>Изолација крова│</v>
      </c>
      <c r="K147" s="68"/>
      <c r="L147" s="38" t="str">
        <f t="shared" si="22"/>
        <v>ПРОВЕРИТИ УНОС</v>
      </c>
      <c r="M147" s="43" t="e">
        <f t="shared" ref="M147:M210" si="27">K147-L147</f>
        <v>#VALUE!</v>
      </c>
      <c r="N147" s="41" t="e">
        <f t="shared" si="24"/>
        <v>#VALUE!</v>
      </c>
      <c r="O147" s="44" t="e">
        <f t="shared" si="25"/>
        <v>#VALUE!</v>
      </c>
      <c r="P147" s="59"/>
      <c r="Q147" s="44" t="e">
        <f t="shared" si="26"/>
        <v>#VALUE!</v>
      </c>
      <c r="R147" s="59"/>
    </row>
    <row r="148" spans="1:18" ht="28.5" x14ac:dyDescent="0.45">
      <c r="A148" s="3">
        <v>138</v>
      </c>
      <c r="B148" s="56"/>
      <c r="C148" s="56"/>
      <c r="D148" s="56"/>
      <c r="E148" s="56"/>
      <c r="F148" s="56"/>
      <c r="G148" s="57" t="s">
        <v>14</v>
      </c>
      <c r="H148" s="58"/>
      <c r="I148" s="38" t="str">
        <f>IF(F148 = "кућа", IF( H148 = 50%,   VLOOKUP(G148,'ЛИМИТИ ПО МЕРАМА'!$B$6:$F$22,2,FALSE),   IF(H148=55%,VLOOKUP(G148,'ЛИМИТИ ПО МЕРАМА'!$B$6:$F$22,3,FALSE),IF(H148=60%,VLOOKUP(G148,'ЛИМИТИ ПО МЕРАМА'!$B$6:$F$22,4,FALSE),IF(H148=65%,VLOOKUP(G148,'ЛИМИТИ ПО МЕРАМА'!$B$6:$F$22,5,FALSE))))),IF(H148=0.5,VLOOKUP(G148,'ЛИМИТИ ПО МЕРАМА'!$B$28:$C$37,2,FALSE),"ПРОВЕРИТИ УНОС"))</f>
        <v>ПРОВЕРИТИ УНОС</v>
      </c>
      <c r="J148" s="9" t="str">
        <f t="shared" si="23"/>
        <v>Изолација фасаде│</v>
      </c>
      <c r="K148" s="67"/>
      <c r="L148" s="38" t="str">
        <f t="shared" si="22"/>
        <v>ПРОВЕРИТИ УНОС</v>
      </c>
      <c r="M148" s="29" t="e">
        <f t="shared" si="27"/>
        <v>#VALUE!</v>
      </c>
      <c r="N148" s="2" t="e">
        <f t="shared" si="24"/>
        <v>#VALUE!</v>
      </c>
      <c r="O148" s="30" t="e">
        <f t="shared" si="25"/>
        <v>#VALUE!</v>
      </c>
      <c r="P148" s="56"/>
      <c r="Q148" s="30" t="e">
        <f t="shared" si="26"/>
        <v>#VALUE!</v>
      </c>
      <c r="R148" s="56"/>
    </row>
    <row r="149" spans="1:18" ht="28.5" x14ac:dyDescent="0.45">
      <c r="A149" s="40">
        <v>139</v>
      </c>
      <c r="B149" s="59"/>
      <c r="C149" s="59"/>
      <c r="D149" s="59"/>
      <c r="E149" s="59"/>
      <c r="F149" s="59"/>
      <c r="G149" s="60" t="s">
        <v>15</v>
      </c>
      <c r="H149" s="61"/>
      <c r="I149" s="38" t="str">
        <f>IF(F149 = "кућа", IF( H149 = 50%,   VLOOKUP(G149,'ЛИМИТИ ПО МЕРАМА'!$B$6:$F$22,2,FALSE),   IF(H149=55%,VLOOKUP(G149,'ЛИМИТИ ПО МЕРАМА'!$B$6:$F$22,3,FALSE),IF(H149=60%,VLOOKUP(G149,'ЛИМИТИ ПО МЕРАМА'!$B$6:$F$22,4,FALSE),IF(H149=65%,VLOOKUP(G149,'ЛИМИТИ ПО МЕРАМА'!$B$6:$F$22,5,FALSE))))),IF(H149=0.5,VLOOKUP(G149,'ЛИМИТИ ПО МЕРАМА'!$B$28:$C$37,2,FALSE),"ПРОВЕРИТИ УНОС"))</f>
        <v>ПРОВЕРИТИ УНОС</v>
      </c>
      <c r="J149" s="42" t="str">
        <f t="shared" si="23"/>
        <v>Изолација крова│</v>
      </c>
      <c r="K149" s="68"/>
      <c r="L149" s="38" t="str">
        <f t="shared" si="22"/>
        <v>ПРОВЕРИТИ УНОС</v>
      </c>
      <c r="M149" s="43" t="e">
        <f t="shared" si="27"/>
        <v>#VALUE!</v>
      </c>
      <c r="N149" s="41" t="e">
        <f t="shared" si="24"/>
        <v>#VALUE!</v>
      </c>
      <c r="O149" s="44" t="e">
        <f t="shared" si="25"/>
        <v>#VALUE!</v>
      </c>
      <c r="P149" s="59"/>
      <c r="Q149" s="44" t="e">
        <f t="shared" si="26"/>
        <v>#VALUE!</v>
      </c>
      <c r="R149" s="59"/>
    </row>
    <row r="150" spans="1:18" ht="28.5" x14ac:dyDescent="0.45">
      <c r="A150" s="3">
        <v>140</v>
      </c>
      <c r="B150" s="56"/>
      <c r="C150" s="56"/>
      <c r="D150" s="56"/>
      <c r="E150" s="56"/>
      <c r="F150" s="56"/>
      <c r="G150" s="57" t="s">
        <v>14</v>
      </c>
      <c r="H150" s="58"/>
      <c r="I150" s="38" t="str">
        <f>IF(F150 = "кућа", IF( H150 = 50%,   VLOOKUP(G150,'ЛИМИТИ ПО МЕРАМА'!$B$6:$F$22,2,FALSE),   IF(H150=55%,VLOOKUP(G150,'ЛИМИТИ ПО МЕРАМА'!$B$6:$F$22,3,FALSE),IF(H150=60%,VLOOKUP(G150,'ЛИМИТИ ПО МЕРАМА'!$B$6:$F$22,4,FALSE),IF(H150=65%,VLOOKUP(G150,'ЛИМИТИ ПО МЕРАМА'!$B$6:$F$22,5,FALSE))))),IF(H150=0.5,VLOOKUP(G150,'ЛИМИТИ ПО МЕРАМА'!$B$28:$C$37,2,FALSE),"ПРОВЕРИТИ УНОС"))</f>
        <v>ПРОВЕРИТИ УНОС</v>
      </c>
      <c r="J150" s="9" t="str">
        <f t="shared" si="23"/>
        <v>Изолација фасаде│</v>
      </c>
      <c r="K150" s="67"/>
      <c r="L150" s="38" t="str">
        <f t="shared" si="22"/>
        <v>ПРОВЕРИТИ УНОС</v>
      </c>
      <c r="M150" s="29" t="e">
        <f t="shared" si="27"/>
        <v>#VALUE!</v>
      </c>
      <c r="N150" s="2" t="e">
        <f t="shared" si="24"/>
        <v>#VALUE!</v>
      </c>
      <c r="O150" s="30" t="e">
        <f t="shared" si="25"/>
        <v>#VALUE!</v>
      </c>
      <c r="P150" s="56"/>
      <c r="Q150" s="30" t="e">
        <f t="shared" si="26"/>
        <v>#VALUE!</v>
      </c>
      <c r="R150" s="56"/>
    </row>
    <row r="151" spans="1:18" ht="28.5" x14ac:dyDescent="0.45">
      <c r="A151" s="40">
        <v>141</v>
      </c>
      <c r="B151" s="59"/>
      <c r="C151" s="59"/>
      <c r="D151" s="59"/>
      <c r="E151" s="59"/>
      <c r="F151" s="59"/>
      <c r="G151" s="60" t="s">
        <v>15</v>
      </c>
      <c r="H151" s="61"/>
      <c r="I151" s="38" t="str">
        <f>IF(F151 = "кућа", IF( H151 = 50%,   VLOOKUP(G151,'ЛИМИТИ ПО МЕРАМА'!$B$6:$F$22,2,FALSE),   IF(H151=55%,VLOOKUP(G151,'ЛИМИТИ ПО МЕРАМА'!$B$6:$F$22,3,FALSE),IF(H151=60%,VLOOKUP(G151,'ЛИМИТИ ПО МЕРАМА'!$B$6:$F$22,4,FALSE),IF(H151=65%,VLOOKUP(G151,'ЛИМИТИ ПО МЕРАМА'!$B$6:$F$22,5,FALSE))))),IF(H151=0.5,VLOOKUP(G151,'ЛИМИТИ ПО МЕРАМА'!$B$28:$C$37,2,FALSE),"ПРОВЕРИТИ УНОС"))</f>
        <v>ПРОВЕРИТИ УНОС</v>
      </c>
      <c r="J151" s="42" t="str">
        <f t="shared" si="23"/>
        <v>Изолација крова│</v>
      </c>
      <c r="K151" s="68"/>
      <c r="L151" s="38" t="str">
        <f t="shared" si="22"/>
        <v>ПРОВЕРИТИ УНОС</v>
      </c>
      <c r="M151" s="43" t="e">
        <f t="shared" si="27"/>
        <v>#VALUE!</v>
      </c>
      <c r="N151" s="41" t="e">
        <f t="shared" si="24"/>
        <v>#VALUE!</v>
      </c>
      <c r="O151" s="44" t="e">
        <f t="shared" si="25"/>
        <v>#VALUE!</v>
      </c>
      <c r="P151" s="59"/>
      <c r="Q151" s="44" t="e">
        <f t="shared" si="26"/>
        <v>#VALUE!</v>
      </c>
      <c r="R151" s="59"/>
    </row>
    <row r="152" spans="1:18" ht="28.5" x14ac:dyDescent="0.45">
      <c r="A152" s="3">
        <v>142</v>
      </c>
      <c r="B152" s="56"/>
      <c r="C152" s="56"/>
      <c r="D152" s="56"/>
      <c r="E152" s="56"/>
      <c r="F152" s="56"/>
      <c r="G152" s="57" t="s">
        <v>14</v>
      </c>
      <c r="H152" s="58"/>
      <c r="I152" s="38" t="str">
        <f>IF(F152 = "кућа", IF( H152 = 50%,   VLOOKUP(G152,'ЛИМИТИ ПО МЕРАМА'!$B$6:$F$22,2,FALSE),   IF(H152=55%,VLOOKUP(G152,'ЛИМИТИ ПО МЕРАМА'!$B$6:$F$22,3,FALSE),IF(H152=60%,VLOOKUP(G152,'ЛИМИТИ ПО МЕРАМА'!$B$6:$F$22,4,FALSE),IF(H152=65%,VLOOKUP(G152,'ЛИМИТИ ПО МЕРАМА'!$B$6:$F$22,5,FALSE))))),IF(H152=0.5,VLOOKUP(G152,'ЛИМИТИ ПО МЕРАМА'!$B$28:$C$37,2,FALSE),"ПРОВЕРИТИ УНОС"))</f>
        <v>ПРОВЕРИТИ УНОС</v>
      </c>
      <c r="J152" s="9" t="str">
        <f t="shared" si="23"/>
        <v>Изолација фасаде│</v>
      </c>
      <c r="K152" s="67"/>
      <c r="L152" s="38" t="str">
        <f t="shared" si="22"/>
        <v>ПРОВЕРИТИ УНОС</v>
      </c>
      <c r="M152" s="29" t="e">
        <f t="shared" si="27"/>
        <v>#VALUE!</v>
      </c>
      <c r="N152" s="2" t="e">
        <f t="shared" si="24"/>
        <v>#VALUE!</v>
      </c>
      <c r="O152" s="30" t="e">
        <f t="shared" si="25"/>
        <v>#VALUE!</v>
      </c>
      <c r="P152" s="56"/>
      <c r="Q152" s="30" t="e">
        <f t="shared" si="26"/>
        <v>#VALUE!</v>
      </c>
      <c r="R152" s="56"/>
    </row>
    <row r="153" spans="1:18" ht="28.5" x14ac:dyDescent="0.45">
      <c r="A153" s="40">
        <v>143</v>
      </c>
      <c r="B153" s="59"/>
      <c r="C153" s="59"/>
      <c r="D153" s="59"/>
      <c r="E153" s="59"/>
      <c r="F153" s="59"/>
      <c r="G153" s="60" t="s">
        <v>15</v>
      </c>
      <c r="H153" s="61"/>
      <c r="I153" s="38" t="str">
        <f>IF(F153 = "кућа", IF( H153 = 50%,   VLOOKUP(G153,'ЛИМИТИ ПО МЕРАМА'!$B$6:$F$22,2,FALSE),   IF(H153=55%,VLOOKUP(G153,'ЛИМИТИ ПО МЕРАМА'!$B$6:$F$22,3,FALSE),IF(H153=60%,VLOOKUP(G153,'ЛИМИТИ ПО МЕРАМА'!$B$6:$F$22,4,FALSE),IF(H153=65%,VLOOKUP(G153,'ЛИМИТИ ПО МЕРАМА'!$B$6:$F$22,5,FALSE))))),IF(H153=0.5,VLOOKUP(G153,'ЛИМИТИ ПО МЕРАМА'!$B$28:$C$37,2,FALSE),"ПРОВЕРИТИ УНОС"))</f>
        <v>ПРОВЕРИТИ УНОС</v>
      </c>
      <c r="J153" s="42" t="str">
        <f t="shared" si="23"/>
        <v>Изолација крова│</v>
      </c>
      <c r="K153" s="68"/>
      <c r="L153" s="38" t="str">
        <f t="shared" si="22"/>
        <v>ПРОВЕРИТИ УНОС</v>
      </c>
      <c r="M153" s="43" t="e">
        <f t="shared" si="27"/>
        <v>#VALUE!</v>
      </c>
      <c r="N153" s="41" t="e">
        <f t="shared" si="24"/>
        <v>#VALUE!</v>
      </c>
      <c r="O153" s="44" t="e">
        <f t="shared" si="25"/>
        <v>#VALUE!</v>
      </c>
      <c r="P153" s="59"/>
      <c r="Q153" s="44" t="e">
        <f t="shared" si="26"/>
        <v>#VALUE!</v>
      </c>
      <c r="R153" s="59"/>
    </row>
    <row r="154" spans="1:18" ht="28.5" x14ac:dyDescent="0.45">
      <c r="A154" s="3">
        <v>144</v>
      </c>
      <c r="B154" s="56"/>
      <c r="C154" s="56"/>
      <c r="D154" s="56"/>
      <c r="E154" s="56"/>
      <c r="F154" s="56"/>
      <c r="G154" s="57" t="s">
        <v>14</v>
      </c>
      <c r="H154" s="58"/>
      <c r="I154" s="38" t="str">
        <f>IF(F154 = "кућа", IF( H154 = 50%,   VLOOKUP(G154,'ЛИМИТИ ПО МЕРАМА'!$B$6:$F$22,2,FALSE),   IF(H154=55%,VLOOKUP(G154,'ЛИМИТИ ПО МЕРАМА'!$B$6:$F$22,3,FALSE),IF(H154=60%,VLOOKUP(G154,'ЛИМИТИ ПО МЕРАМА'!$B$6:$F$22,4,FALSE),IF(H154=65%,VLOOKUP(G154,'ЛИМИТИ ПО МЕРАМА'!$B$6:$F$22,5,FALSE))))),IF(H154=0.5,VLOOKUP(G154,'ЛИМИТИ ПО МЕРАМА'!$B$28:$C$37,2,FALSE),"ПРОВЕРИТИ УНОС"))</f>
        <v>ПРОВЕРИТИ УНОС</v>
      </c>
      <c r="J154" s="9" t="str">
        <f t="shared" si="23"/>
        <v>Изолација фасаде│</v>
      </c>
      <c r="K154" s="67"/>
      <c r="L154" s="38" t="str">
        <f t="shared" si="22"/>
        <v>ПРОВЕРИТИ УНОС</v>
      </c>
      <c r="M154" s="29" t="e">
        <f t="shared" si="27"/>
        <v>#VALUE!</v>
      </c>
      <c r="N154" s="2" t="e">
        <f t="shared" si="24"/>
        <v>#VALUE!</v>
      </c>
      <c r="O154" s="30" t="e">
        <f t="shared" si="25"/>
        <v>#VALUE!</v>
      </c>
      <c r="P154" s="56"/>
      <c r="Q154" s="30" t="e">
        <f t="shared" si="26"/>
        <v>#VALUE!</v>
      </c>
      <c r="R154" s="56"/>
    </row>
    <row r="155" spans="1:18" ht="28.5" x14ac:dyDescent="0.45">
      <c r="A155" s="40">
        <v>145</v>
      </c>
      <c r="B155" s="59"/>
      <c r="C155" s="59"/>
      <c r="D155" s="59"/>
      <c r="E155" s="59"/>
      <c r="F155" s="59"/>
      <c r="G155" s="60" t="s">
        <v>15</v>
      </c>
      <c r="H155" s="61"/>
      <c r="I155" s="38" t="str">
        <f>IF(F155 = "кућа", IF( H155 = 50%,   VLOOKUP(G155,'ЛИМИТИ ПО МЕРАМА'!$B$6:$F$22,2,FALSE),   IF(H155=55%,VLOOKUP(G155,'ЛИМИТИ ПО МЕРАМА'!$B$6:$F$22,3,FALSE),IF(H155=60%,VLOOKUP(G155,'ЛИМИТИ ПО МЕРАМА'!$B$6:$F$22,4,FALSE),IF(H155=65%,VLOOKUP(G155,'ЛИМИТИ ПО МЕРАМА'!$B$6:$F$22,5,FALSE))))),IF(H155=0.5,VLOOKUP(G155,'ЛИМИТИ ПО МЕРАМА'!$B$28:$C$37,2,FALSE),"ПРОВЕРИТИ УНОС"))</f>
        <v>ПРОВЕРИТИ УНОС</v>
      </c>
      <c r="J155" s="42" t="str">
        <f t="shared" si="23"/>
        <v>Изолација крова│</v>
      </c>
      <c r="K155" s="68"/>
      <c r="L155" s="38" t="str">
        <f t="shared" si="22"/>
        <v>ПРОВЕРИТИ УНОС</v>
      </c>
      <c r="M155" s="43" t="e">
        <f t="shared" si="27"/>
        <v>#VALUE!</v>
      </c>
      <c r="N155" s="41" t="e">
        <f t="shared" si="24"/>
        <v>#VALUE!</v>
      </c>
      <c r="O155" s="44" t="e">
        <f t="shared" si="25"/>
        <v>#VALUE!</v>
      </c>
      <c r="P155" s="59"/>
      <c r="Q155" s="44" t="e">
        <f t="shared" si="26"/>
        <v>#VALUE!</v>
      </c>
      <c r="R155" s="59"/>
    </row>
    <row r="156" spans="1:18" ht="28.5" x14ac:dyDescent="0.45">
      <c r="A156" s="3">
        <v>146</v>
      </c>
      <c r="B156" s="56"/>
      <c r="C156" s="56"/>
      <c r="D156" s="56"/>
      <c r="E156" s="56"/>
      <c r="F156" s="56"/>
      <c r="G156" s="57" t="s">
        <v>14</v>
      </c>
      <c r="H156" s="58"/>
      <c r="I156" s="38" t="str">
        <f>IF(F156 = "кућа", IF( H156 = 50%,   VLOOKUP(G156,'ЛИМИТИ ПО МЕРАМА'!$B$6:$F$22,2,FALSE),   IF(H156=55%,VLOOKUP(G156,'ЛИМИТИ ПО МЕРАМА'!$B$6:$F$22,3,FALSE),IF(H156=60%,VLOOKUP(G156,'ЛИМИТИ ПО МЕРАМА'!$B$6:$F$22,4,FALSE),IF(H156=65%,VLOOKUP(G156,'ЛИМИТИ ПО МЕРАМА'!$B$6:$F$22,5,FALSE))))),IF(H156=0.5,VLOOKUP(G156,'ЛИМИТИ ПО МЕРАМА'!$B$28:$C$37,2,FALSE),"ПРОВЕРИТИ УНОС"))</f>
        <v>ПРОВЕРИТИ УНОС</v>
      </c>
      <c r="J156" s="9" t="str">
        <f t="shared" si="23"/>
        <v>Изолација фасаде│</v>
      </c>
      <c r="K156" s="67"/>
      <c r="L156" s="38" t="str">
        <f t="shared" si="22"/>
        <v>ПРОВЕРИТИ УНОС</v>
      </c>
      <c r="M156" s="29" t="e">
        <f t="shared" si="27"/>
        <v>#VALUE!</v>
      </c>
      <c r="N156" s="2" t="e">
        <f t="shared" si="24"/>
        <v>#VALUE!</v>
      </c>
      <c r="O156" s="30" t="e">
        <f t="shared" si="25"/>
        <v>#VALUE!</v>
      </c>
      <c r="P156" s="56"/>
      <c r="Q156" s="30" t="e">
        <f t="shared" si="26"/>
        <v>#VALUE!</v>
      </c>
      <c r="R156" s="56"/>
    </row>
    <row r="157" spans="1:18" ht="28.5" x14ac:dyDescent="0.45">
      <c r="A157" s="40">
        <v>147</v>
      </c>
      <c r="B157" s="59"/>
      <c r="C157" s="59"/>
      <c r="D157" s="59"/>
      <c r="E157" s="59"/>
      <c r="F157" s="59"/>
      <c r="G157" s="60" t="s">
        <v>15</v>
      </c>
      <c r="H157" s="61"/>
      <c r="I157" s="38" t="str">
        <f>IF(F157 = "кућа", IF( H157 = 50%,   VLOOKUP(G157,'ЛИМИТИ ПО МЕРАМА'!$B$6:$F$22,2,FALSE),   IF(H157=55%,VLOOKUP(G157,'ЛИМИТИ ПО МЕРАМА'!$B$6:$F$22,3,FALSE),IF(H157=60%,VLOOKUP(G157,'ЛИМИТИ ПО МЕРАМА'!$B$6:$F$22,4,FALSE),IF(H157=65%,VLOOKUP(G157,'ЛИМИТИ ПО МЕРАМА'!$B$6:$F$22,5,FALSE))))),IF(H157=0.5,VLOOKUP(G157,'ЛИМИТИ ПО МЕРАМА'!$B$28:$C$37,2,FALSE),"ПРОВЕРИТИ УНОС"))</f>
        <v>ПРОВЕРИТИ УНОС</v>
      </c>
      <c r="J157" s="42" t="str">
        <f t="shared" si="23"/>
        <v>Изолација крова│</v>
      </c>
      <c r="K157" s="68"/>
      <c r="L157" s="38" t="str">
        <f t="shared" si="22"/>
        <v>ПРОВЕРИТИ УНОС</v>
      </c>
      <c r="M157" s="43" t="e">
        <f t="shared" si="27"/>
        <v>#VALUE!</v>
      </c>
      <c r="N157" s="41" t="e">
        <f t="shared" si="24"/>
        <v>#VALUE!</v>
      </c>
      <c r="O157" s="44" t="e">
        <f t="shared" si="25"/>
        <v>#VALUE!</v>
      </c>
      <c r="P157" s="59"/>
      <c r="Q157" s="44" t="e">
        <f t="shared" si="26"/>
        <v>#VALUE!</v>
      </c>
      <c r="R157" s="59"/>
    </row>
    <row r="158" spans="1:18" ht="28.5" x14ac:dyDescent="0.45">
      <c r="A158" s="3">
        <v>148</v>
      </c>
      <c r="B158" s="56"/>
      <c r="C158" s="56"/>
      <c r="D158" s="56"/>
      <c r="E158" s="56"/>
      <c r="F158" s="56"/>
      <c r="G158" s="57" t="s">
        <v>14</v>
      </c>
      <c r="H158" s="58"/>
      <c r="I158" s="38" t="str">
        <f>IF(F158 = "кућа", IF( H158 = 50%,   VLOOKUP(G158,'ЛИМИТИ ПО МЕРАМА'!$B$6:$F$22,2,FALSE),   IF(H158=55%,VLOOKUP(G158,'ЛИМИТИ ПО МЕРАМА'!$B$6:$F$22,3,FALSE),IF(H158=60%,VLOOKUP(G158,'ЛИМИТИ ПО МЕРАМА'!$B$6:$F$22,4,FALSE),IF(H158=65%,VLOOKUP(G158,'ЛИМИТИ ПО МЕРАМА'!$B$6:$F$22,5,FALSE))))),IF(H158=0.5,VLOOKUP(G158,'ЛИМИТИ ПО МЕРАМА'!$B$28:$C$37,2,FALSE),"ПРОВЕРИТИ УНОС"))</f>
        <v>ПРОВЕРИТИ УНОС</v>
      </c>
      <c r="J158" s="9" t="str">
        <f t="shared" si="23"/>
        <v>Изолација фасаде│</v>
      </c>
      <c r="K158" s="67"/>
      <c r="L158" s="38" t="str">
        <f t="shared" si="22"/>
        <v>ПРОВЕРИТИ УНОС</v>
      </c>
      <c r="M158" s="29" t="e">
        <f t="shared" si="27"/>
        <v>#VALUE!</v>
      </c>
      <c r="N158" s="2" t="e">
        <f t="shared" si="24"/>
        <v>#VALUE!</v>
      </c>
      <c r="O158" s="30" t="e">
        <f t="shared" si="25"/>
        <v>#VALUE!</v>
      </c>
      <c r="P158" s="56"/>
      <c r="Q158" s="30" t="e">
        <f t="shared" si="26"/>
        <v>#VALUE!</v>
      </c>
      <c r="R158" s="56"/>
    </row>
    <row r="159" spans="1:18" ht="28.5" x14ac:dyDescent="0.45">
      <c r="A159" s="40">
        <v>149</v>
      </c>
      <c r="B159" s="59"/>
      <c r="C159" s="59"/>
      <c r="D159" s="59"/>
      <c r="E159" s="59"/>
      <c r="F159" s="59"/>
      <c r="G159" s="60" t="s">
        <v>15</v>
      </c>
      <c r="H159" s="61"/>
      <c r="I159" s="38" t="str">
        <f>IF(F159 = "кућа", IF( H159 = 50%,   VLOOKUP(G159,'ЛИМИТИ ПО МЕРАМА'!$B$6:$F$22,2,FALSE),   IF(H159=55%,VLOOKUP(G159,'ЛИМИТИ ПО МЕРАМА'!$B$6:$F$22,3,FALSE),IF(H159=60%,VLOOKUP(G159,'ЛИМИТИ ПО МЕРАМА'!$B$6:$F$22,4,FALSE),IF(H159=65%,VLOOKUP(G159,'ЛИМИТИ ПО МЕРАМА'!$B$6:$F$22,5,FALSE))))),IF(H159=0.5,VLOOKUP(G159,'ЛИМИТИ ПО МЕРАМА'!$B$28:$C$37,2,FALSE),"ПРОВЕРИТИ УНОС"))</f>
        <v>ПРОВЕРИТИ УНОС</v>
      </c>
      <c r="J159" s="42" t="str">
        <f t="shared" si="23"/>
        <v>Изолација крова│</v>
      </c>
      <c r="K159" s="68"/>
      <c r="L159" s="38" t="str">
        <f t="shared" si="22"/>
        <v>ПРОВЕРИТИ УНОС</v>
      </c>
      <c r="M159" s="43" t="e">
        <f t="shared" si="27"/>
        <v>#VALUE!</v>
      </c>
      <c r="N159" s="41" t="e">
        <f t="shared" si="24"/>
        <v>#VALUE!</v>
      </c>
      <c r="O159" s="44" t="e">
        <f t="shared" si="25"/>
        <v>#VALUE!</v>
      </c>
      <c r="P159" s="59"/>
      <c r="Q159" s="44" t="e">
        <f t="shared" si="26"/>
        <v>#VALUE!</v>
      </c>
      <c r="R159" s="59"/>
    </row>
    <row r="160" spans="1:18" ht="28.5" x14ac:dyDescent="0.45">
      <c r="A160" s="3">
        <v>150</v>
      </c>
      <c r="B160" s="56"/>
      <c r="C160" s="56"/>
      <c r="D160" s="56"/>
      <c r="E160" s="56"/>
      <c r="F160" s="56"/>
      <c r="G160" s="57" t="s">
        <v>14</v>
      </c>
      <c r="H160" s="58"/>
      <c r="I160" s="38" t="str">
        <f>IF(F160 = "кућа", IF( H160 = 50%,   VLOOKUP(G160,'ЛИМИТИ ПО МЕРАМА'!$B$6:$F$22,2,FALSE),   IF(H160=55%,VLOOKUP(G160,'ЛИМИТИ ПО МЕРАМА'!$B$6:$F$22,3,FALSE),IF(H160=60%,VLOOKUP(G160,'ЛИМИТИ ПО МЕРАМА'!$B$6:$F$22,4,FALSE),IF(H160=65%,VLOOKUP(G160,'ЛИМИТИ ПО МЕРАМА'!$B$6:$F$22,5,FALSE))))),IF(H160=0.5,VLOOKUP(G160,'ЛИМИТИ ПО МЕРАМА'!$B$28:$C$37,2,FALSE),"ПРОВЕРИТИ УНОС"))</f>
        <v>ПРОВЕРИТИ УНОС</v>
      </c>
      <c r="J160" s="9" t="str">
        <f t="shared" si="23"/>
        <v>Изолација фасаде│</v>
      </c>
      <c r="K160" s="67"/>
      <c r="L160" s="38" t="str">
        <f t="shared" si="22"/>
        <v>ПРОВЕРИТИ УНОС</v>
      </c>
      <c r="M160" s="29" t="e">
        <f t="shared" si="27"/>
        <v>#VALUE!</v>
      </c>
      <c r="N160" s="2" t="e">
        <f t="shared" si="24"/>
        <v>#VALUE!</v>
      </c>
      <c r="O160" s="30" t="e">
        <f t="shared" si="25"/>
        <v>#VALUE!</v>
      </c>
      <c r="P160" s="56"/>
      <c r="Q160" s="30" t="e">
        <f t="shared" si="26"/>
        <v>#VALUE!</v>
      </c>
      <c r="R160" s="56"/>
    </row>
    <row r="161" spans="1:18" ht="28.5" x14ac:dyDescent="0.45">
      <c r="A161" s="40">
        <v>151</v>
      </c>
      <c r="B161" s="59"/>
      <c r="C161" s="59"/>
      <c r="D161" s="59"/>
      <c r="E161" s="59"/>
      <c r="F161" s="59"/>
      <c r="G161" s="60" t="s">
        <v>15</v>
      </c>
      <c r="H161" s="61"/>
      <c r="I161" s="38" t="str">
        <f>IF(F161 = "кућа", IF( H161 = 50%,   VLOOKUP(G161,'ЛИМИТИ ПО МЕРАМА'!$B$6:$F$22,2,FALSE),   IF(H161=55%,VLOOKUP(G161,'ЛИМИТИ ПО МЕРАМА'!$B$6:$F$22,3,FALSE),IF(H161=60%,VLOOKUP(G161,'ЛИМИТИ ПО МЕРАМА'!$B$6:$F$22,4,FALSE),IF(H161=65%,VLOOKUP(G161,'ЛИМИТИ ПО МЕРАМА'!$B$6:$F$22,5,FALSE))))),IF(H161=0.5,VLOOKUP(G161,'ЛИМИТИ ПО МЕРАМА'!$B$28:$C$37,2,FALSE),"ПРОВЕРИТИ УНОС"))</f>
        <v>ПРОВЕРИТИ УНОС</v>
      </c>
      <c r="J161" s="42" t="str">
        <f t="shared" si="23"/>
        <v>Изолација крова│</v>
      </c>
      <c r="K161" s="68"/>
      <c r="L161" s="38" t="str">
        <f t="shared" si="22"/>
        <v>ПРОВЕРИТИ УНОС</v>
      </c>
      <c r="M161" s="43" t="e">
        <f t="shared" si="27"/>
        <v>#VALUE!</v>
      </c>
      <c r="N161" s="41" t="e">
        <f t="shared" si="24"/>
        <v>#VALUE!</v>
      </c>
      <c r="O161" s="44" t="e">
        <f t="shared" si="25"/>
        <v>#VALUE!</v>
      </c>
      <c r="P161" s="59"/>
      <c r="Q161" s="44" t="e">
        <f t="shared" si="26"/>
        <v>#VALUE!</v>
      </c>
      <c r="R161" s="59"/>
    </row>
    <row r="162" spans="1:18" ht="28.5" x14ac:dyDescent="0.45">
      <c r="A162" s="3">
        <v>152</v>
      </c>
      <c r="B162" s="56"/>
      <c r="C162" s="56"/>
      <c r="D162" s="56"/>
      <c r="E162" s="56"/>
      <c r="F162" s="56"/>
      <c r="G162" s="57" t="s">
        <v>14</v>
      </c>
      <c r="H162" s="58"/>
      <c r="I162" s="38" t="str">
        <f>IF(F162 = "кућа", IF( H162 = 50%,   VLOOKUP(G162,'ЛИМИТИ ПО МЕРАМА'!$B$6:$F$22,2,FALSE),   IF(H162=55%,VLOOKUP(G162,'ЛИМИТИ ПО МЕРАМА'!$B$6:$F$22,3,FALSE),IF(H162=60%,VLOOKUP(G162,'ЛИМИТИ ПО МЕРАМА'!$B$6:$F$22,4,FALSE),IF(H162=65%,VLOOKUP(G162,'ЛИМИТИ ПО МЕРАМА'!$B$6:$F$22,5,FALSE))))),IF(H162=0.5,VLOOKUP(G162,'ЛИМИТИ ПО МЕРАМА'!$B$28:$C$37,2,FALSE),"ПРОВЕРИТИ УНОС"))</f>
        <v>ПРОВЕРИТИ УНОС</v>
      </c>
      <c r="J162" s="9" t="str">
        <f t="shared" si="23"/>
        <v>Изолација фасаде│</v>
      </c>
      <c r="K162" s="67"/>
      <c r="L162" s="38" t="str">
        <f t="shared" si="22"/>
        <v>ПРОВЕРИТИ УНОС</v>
      </c>
      <c r="M162" s="29" t="e">
        <f t="shared" si="27"/>
        <v>#VALUE!</v>
      </c>
      <c r="N162" s="2" t="e">
        <f t="shared" si="24"/>
        <v>#VALUE!</v>
      </c>
      <c r="O162" s="30" t="e">
        <f t="shared" si="25"/>
        <v>#VALUE!</v>
      </c>
      <c r="P162" s="56"/>
      <c r="Q162" s="30" t="e">
        <f t="shared" si="26"/>
        <v>#VALUE!</v>
      </c>
      <c r="R162" s="56"/>
    </row>
    <row r="163" spans="1:18" ht="28.5" x14ac:dyDescent="0.45">
      <c r="A163" s="40">
        <v>153</v>
      </c>
      <c r="B163" s="59"/>
      <c r="C163" s="59"/>
      <c r="D163" s="59"/>
      <c r="E163" s="59"/>
      <c r="F163" s="59"/>
      <c r="G163" s="60" t="s">
        <v>15</v>
      </c>
      <c r="H163" s="61"/>
      <c r="I163" s="38" t="str">
        <f>IF(F163 = "кућа", IF( H163 = 50%,   VLOOKUP(G163,'ЛИМИТИ ПО МЕРАМА'!$B$6:$F$22,2,FALSE),   IF(H163=55%,VLOOKUP(G163,'ЛИМИТИ ПО МЕРАМА'!$B$6:$F$22,3,FALSE),IF(H163=60%,VLOOKUP(G163,'ЛИМИТИ ПО МЕРАМА'!$B$6:$F$22,4,FALSE),IF(H163=65%,VLOOKUP(G163,'ЛИМИТИ ПО МЕРАМА'!$B$6:$F$22,5,FALSE))))),IF(H163=0.5,VLOOKUP(G163,'ЛИМИТИ ПО МЕРАМА'!$B$28:$C$37,2,FALSE),"ПРОВЕРИТИ УНОС"))</f>
        <v>ПРОВЕРИТИ УНОС</v>
      </c>
      <c r="J163" s="42" t="str">
        <f t="shared" si="23"/>
        <v>Изолација крова│</v>
      </c>
      <c r="K163" s="68"/>
      <c r="L163" s="38" t="str">
        <f t="shared" si="22"/>
        <v>ПРОВЕРИТИ УНОС</v>
      </c>
      <c r="M163" s="43" t="e">
        <f t="shared" si="27"/>
        <v>#VALUE!</v>
      </c>
      <c r="N163" s="41" t="e">
        <f t="shared" si="24"/>
        <v>#VALUE!</v>
      </c>
      <c r="O163" s="44" t="e">
        <f t="shared" si="25"/>
        <v>#VALUE!</v>
      </c>
      <c r="P163" s="59"/>
      <c r="Q163" s="44" t="e">
        <f t="shared" si="26"/>
        <v>#VALUE!</v>
      </c>
      <c r="R163" s="59"/>
    </row>
    <row r="164" spans="1:18" ht="28.5" x14ac:dyDescent="0.45">
      <c r="A164" s="3">
        <v>154</v>
      </c>
      <c r="B164" s="56"/>
      <c r="C164" s="56"/>
      <c r="D164" s="56"/>
      <c r="E164" s="56"/>
      <c r="F164" s="56"/>
      <c r="G164" s="57" t="s">
        <v>14</v>
      </c>
      <c r="H164" s="58"/>
      <c r="I164" s="38" t="str">
        <f>IF(F164 = "кућа", IF( H164 = 50%,   VLOOKUP(G164,'ЛИМИТИ ПО МЕРАМА'!$B$6:$F$22,2,FALSE),   IF(H164=55%,VLOOKUP(G164,'ЛИМИТИ ПО МЕРАМА'!$B$6:$F$22,3,FALSE),IF(H164=60%,VLOOKUP(G164,'ЛИМИТИ ПО МЕРАМА'!$B$6:$F$22,4,FALSE),IF(H164=65%,VLOOKUP(G164,'ЛИМИТИ ПО МЕРАМА'!$B$6:$F$22,5,FALSE))))),IF(H164=0.5,VLOOKUP(G164,'ЛИМИТИ ПО МЕРАМА'!$B$28:$C$37,2,FALSE),"ПРОВЕРИТИ УНОС"))</f>
        <v>ПРОВЕРИТИ УНОС</v>
      </c>
      <c r="J164" s="9" t="str">
        <f t="shared" si="23"/>
        <v>Изолација фасаде│</v>
      </c>
      <c r="K164" s="67"/>
      <c r="L164" s="38" t="str">
        <f t="shared" si="22"/>
        <v>ПРОВЕРИТИ УНОС</v>
      </c>
      <c r="M164" s="29" t="e">
        <f t="shared" si="27"/>
        <v>#VALUE!</v>
      </c>
      <c r="N164" s="2" t="e">
        <f t="shared" si="24"/>
        <v>#VALUE!</v>
      </c>
      <c r="O164" s="30" t="e">
        <f t="shared" si="25"/>
        <v>#VALUE!</v>
      </c>
      <c r="P164" s="56"/>
      <c r="Q164" s="30" t="e">
        <f t="shared" si="26"/>
        <v>#VALUE!</v>
      </c>
      <c r="R164" s="56"/>
    </row>
    <row r="165" spans="1:18" ht="28.5" x14ac:dyDescent="0.45">
      <c r="A165" s="40">
        <v>155</v>
      </c>
      <c r="B165" s="59"/>
      <c r="C165" s="59"/>
      <c r="D165" s="59"/>
      <c r="E165" s="59"/>
      <c r="F165" s="59"/>
      <c r="G165" s="60" t="s">
        <v>15</v>
      </c>
      <c r="H165" s="61"/>
      <c r="I165" s="38" t="str">
        <f>IF(F165 = "кућа", IF( H165 = 50%,   VLOOKUP(G165,'ЛИМИТИ ПО МЕРАМА'!$B$6:$F$22,2,FALSE),   IF(H165=55%,VLOOKUP(G165,'ЛИМИТИ ПО МЕРАМА'!$B$6:$F$22,3,FALSE),IF(H165=60%,VLOOKUP(G165,'ЛИМИТИ ПО МЕРАМА'!$B$6:$F$22,4,FALSE),IF(H165=65%,VLOOKUP(G165,'ЛИМИТИ ПО МЕРАМА'!$B$6:$F$22,5,FALSE))))),IF(H165=0.5,VLOOKUP(G165,'ЛИМИТИ ПО МЕРАМА'!$B$28:$C$37,2,FALSE),"ПРОВЕРИТИ УНОС"))</f>
        <v>ПРОВЕРИТИ УНОС</v>
      </c>
      <c r="J165" s="42" t="str">
        <f t="shared" si="23"/>
        <v>Изолација крова│</v>
      </c>
      <c r="K165" s="68"/>
      <c r="L165" s="38" t="str">
        <f t="shared" si="22"/>
        <v>ПРОВЕРИТИ УНОС</v>
      </c>
      <c r="M165" s="43" t="e">
        <f t="shared" si="27"/>
        <v>#VALUE!</v>
      </c>
      <c r="N165" s="41" t="e">
        <f t="shared" si="24"/>
        <v>#VALUE!</v>
      </c>
      <c r="O165" s="44" t="e">
        <f t="shared" si="25"/>
        <v>#VALUE!</v>
      </c>
      <c r="P165" s="59"/>
      <c r="Q165" s="44" t="e">
        <f t="shared" si="26"/>
        <v>#VALUE!</v>
      </c>
      <c r="R165" s="59"/>
    </row>
    <row r="166" spans="1:18" ht="28.5" x14ac:dyDescent="0.45">
      <c r="A166" s="3">
        <v>156</v>
      </c>
      <c r="B166" s="56"/>
      <c r="C166" s="56"/>
      <c r="D166" s="56"/>
      <c r="E166" s="56"/>
      <c r="F166" s="56"/>
      <c r="G166" s="57" t="s">
        <v>14</v>
      </c>
      <c r="H166" s="58"/>
      <c r="I166" s="38" t="str">
        <f>IF(F166 = "кућа", IF( H166 = 50%,   VLOOKUP(G166,'ЛИМИТИ ПО МЕРАМА'!$B$6:$F$22,2,FALSE),   IF(H166=55%,VLOOKUP(G166,'ЛИМИТИ ПО МЕРАМА'!$B$6:$F$22,3,FALSE),IF(H166=60%,VLOOKUP(G166,'ЛИМИТИ ПО МЕРАМА'!$B$6:$F$22,4,FALSE),IF(H166=65%,VLOOKUP(G166,'ЛИМИТИ ПО МЕРАМА'!$B$6:$F$22,5,FALSE))))),IF(H166=0.5,VLOOKUP(G166,'ЛИМИТИ ПО МЕРАМА'!$B$28:$C$37,2,FALSE),"ПРОВЕРИТИ УНОС"))</f>
        <v>ПРОВЕРИТИ УНОС</v>
      </c>
      <c r="J166" s="9" t="str">
        <f t="shared" si="23"/>
        <v>Изолација фасаде│</v>
      </c>
      <c r="K166" s="67"/>
      <c r="L166" s="38" t="str">
        <f t="shared" si="22"/>
        <v>ПРОВЕРИТИ УНОС</v>
      </c>
      <c r="M166" s="29" t="e">
        <f t="shared" si="27"/>
        <v>#VALUE!</v>
      </c>
      <c r="N166" s="2" t="e">
        <f t="shared" si="24"/>
        <v>#VALUE!</v>
      </c>
      <c r="O166" s="30" t="e">
        <f t="shared" si="25"/>
        <v>#VALUE!</v>
      </c>
      <c r="P166" s="56"/>
      <c r="Q166" s="30" t="e">
        <f t="shared" si="26"/>
        <v>#VALUE!</v>
      </c>
      <c r="R166" s="56"/>
    </row>
    <row r="167" spans="1:18" ht="28.5" x14ac:dyDescent="0.45">
      <c r="A167" s="40">
        <v>157</v>
      </c>
      <c r="B167" s="59"/>
      <c r="C167" s="59"/>
      <c r="D167" s="59"/>
      <c r="E167" s="59"/>
      <c r="F167" s="59"/>
      <c r="G167" s="60" t="s">
        <v>15</v>
      </c>
      <c r="H167" s="61"/>
      <c r="I167" s="38" t="str">
        <f>IF(F167 = "кућа", IF( H167 = 50%,   VLOOKUP(G167,'ЛИМИТИ ПО МЕРАМА'!$B$6:$F$22,2,FALSE),   IF(H167=55%,VLOOKUP(G167,'ЛИМИТИ ПО МЕРАМА'!$B$6:$F$22,3,FALSE),IF(H167=60%,VLOOKUP(G167,'ЛИМИТИ ПО МЕРАМА'!$B$6:$F$22,4,FALSE),IF(H167=65%,VLOOKUP(G167,'ЛИМИТИ ПО МЕРАМА'!$B$6:$F$22,5,FALSE))))),IF(H167=0.5,VLOOKUP(G167,'ЛИМИТИ ПО МЕРАМА'!$B$28:$C$37,2,FALSE),"ПРОВЕРИТИ УНОС"))</f>
        <v>ПРОВЕРИТИ УНОС</v>
      </c>
      <c r="J167" s="42" t="str">
        <f t="shared" si="23"/>
        <v>Изолација крова│</v>
      </c>
      <c r="K167" s="68"/>
      <c r="L167" s="38" t="str">
        <f t="shared" si="22"/>
        <v>ПРОВЕРИТИ УНОС</v>
      </c>
      <c r="M167" s="43" t="e">
        <f t="shared" si="27"/>
        <v>#VALUE!</v>
      </c>
      <c r="N167" s="41" t="e">
        <f t="shared" si="24"/>
        <v>#VALUE!</v>
      </c>
      <c r="O167" s="44" t="e">
        <f t="shared" si="25"/>
        <v>#VALUE!</v>
      </c>
      <c r="P167" s="59"/>
      <c r="Q167" s="44" t="e">
        <f t="shared" si="26"/>
        <v>#VALUE!</v>
      </c>
      <c r="R167" s="59"/>
    </row>
    <row r="168" spans="1:18" ht="28.5" x14ac:dyDescent="0.45">
      <c r="A168" s="3">
        <v>158</v>
      </c>
      <c r="B168" s="56"/>
      <c r="C168" s="56"/>
      <c r="D168" s="56"/>
      <c r="E168" s="56"/>
      <c r="F168" s="56"/>
      <c r="G168" s="57" t="s">
        <v>14</v>
      </c>
      <c r="H168" s="58"/>
      <c r="I168" s="38" t="str">
        <f>IF(F168 = "кућа", IF( H168 = 50%,   VLOOKUP(G168,'ЛИМИТИ ПО МЕРАМА'!$B$6:$F$22,2,FALSE),   IF(H168=55%,VLOOKUP(G168,'ЛИМИТИ ПО МЕРАМА'!$B$6:$F$22,3,FALSE),IF(H168=60%,VLOOKUP(G168,'ЛИМИТИ ПО МЕРАМА'!$B$6:$F$22,4,FALSE),IF(H168=65%,VLOOKUP(G168,'ЛИМИТИ ПО МЕРАМА'!$B$6:$F$22,5,FALSE))))),IF(H168=0.5,VLOOKUP(G168,'ЛИМИТИ ПО МЕРАМА'!$B$28:$C$37,2,FALSE),"ПРОВЕРИТИ УНОС"))</f>
        <v>ПРОВЕРИТИ УНОС</v>
      </c>
      <c r="J168" s="9" t="str">
        <f t="shared" si="23"/>
        <v>Изолација фасаде│</v>
      </c>
      <c r="K168" s="67"/>
      <c r="L168" s="38" t="str">
        <f t="shared" si="22"/>
        <v>ПРОВЕРИТИ УНОС</v>
      </c>
      <c r="M168" s="29" t="e">
        <f t="shared" si="27"/>
        <v>#VALUE!</v>
      </c>
      <c r="N168" s="2" t="e">
        <f t="shared" si="24"/>
        <v>#VALUE!</v>
      </c>
      <c r="O168" s="30" t="e">
        <f t="shared" si="25"/>
        <v>#VALUE!</v>
      </c>
      <c r="P168" s="56"/>
      <c r="Q168" s="30" t="e">
        <f t="shared" si="26"/>
        <v>#VALUE!</v>
      </c>
      <c r="R168" s="56"/>
    </row>
    <row r="169" spans="1:18" ht="28.5" x14ac:dyDescent="0.45">
      <c r="A169" s="40">
        <v>159</v>
      </c>
      <c r="B169" s="59"/>
      <c r="C169" s="59"/>
      <c r="D169" s="59"/>
      <c r="E169" s="59"/>
      <c r="F169" s="59"/>
      <c r="G169" s="60" t="s">
        <v>15</v>
      </c>
      <c r="H169" s="61"/>
      <c r="I169" s="38" t="str">
        <f>IF(F169 = "кућа", IF( H169 = 50%,   VLOOKUP(G169,'ЛИМИТИ ПО МЕРАМА'!$B$6:$F$22,2,FALSE),   IF(H169=55%,VLOOKUP(G169,'ЛИМИТИ ПО МЕРАМА'!$B$6:$F$22,3,FALSE),IF(H169=60%,VLOOKUP(G169,'ЛИМИТИ ПО МЕРАМА'!$B$6:$F$22,4,FALSE),IF(H169=65%,VLOOKUP(G169,'ЛИМИТИ ПО МЕРАМА'!$B$6:$F$22,5,FALSE))))),IF(H169=0.5,VLOOKUP(G169,'ЛИМИТИ ПО МЕРАМА'!$B$28:$C$37,2,FALSE),"ПРОВЕРИТИ УНОС"))</f>
        <v>ПРОВЕРИТИ УНОС</v>
      </c>
      <c r="J169" s="42" t="str">
        <f t="shared" si="23"/>
        <v>Изолација крова│</v>
      </c>
      <c r="K169" s="68"/>
      <c r="L169" s="38" t="str">
        <f t="shared" si="22"/>
        <v>ПРОВЕРИТИ УНОС</v>
      </c>
      <c r="M169" s="43" t="e">
        <f t="shared" si="27"/>
        <v>#VALUE!</v>
      </c>
      <c r="N169" s="41" t="e">
        <f t="shared" si="24"/>
        <v>#VALUE!</v>
      </c>
      <c r="O169" s="44" t="e">
        <f t="shared" si="25"/>
        <v>#VALUE!</v>
      </c>
      <c r="P169" s="59"/>
      <c r="Q169" s="44" t="e">
        <f t="shared" si="26"/>
        <v>#VALUE!</v>
      </c>
      <c r="R169" s="59"/>
    </row>
    <row r="170" spans="1:18" ht="28.5" x14ac:dyDescent="0.45">
      <c r="A170" s="3">
        <v>160</v>
      </c>
      <c r="B170" s="56"/>
      <c r="C170" s="56"/>
      <c r="D170" s="56"/>
      <c r="E170" s="56"/>
      <c r="F170" s="56"/>
      <c r="G170" s="57" t="s">
        <v>14</v>
      </c>
      <c r="H170" s="58"/>
      <c r="I170" s="38" t="str">
        <f>IF(F170 = "кућа", IF( H170 = 50%,   VLOOKUP(G170,'ЛИМИТИ ПО МЕРАМА'!$B$6:$F$22,2,FALSE),   IF(H170=55%,VLOOKUP(G170,'ЛИМИТИ ПО МЕРАМА'!$B$6:$F$22,3,FALSE),IF(H170=60%,VLOOKUP(G170,'ЛИМИТИ ПО МЕРАМА'!$B$6:$F$22,4,FALSE),IF(H170=65%,VLOOKUP(G170,'ЛИМИТИ ПО МЕРАМА'!$B$6:$F$22,5,FALSE))))),IF(H170=0.5,VLOOKUP(G170,'ЛИМИТИ ПО МЕРАМА'!$B$28:$C$37,2,FALSE),"ПРОВЕРИТИ УНОС"))</f>
        <v>ПРОВЕРИТИ УНОС</v>
      </c>
      <c r="J170" s="9" t="str">
        <f t="shared" si="23"/>
        <v>Изолација фасаде│</v>
      </c>
      <c r="K170" s="67"/>
      <c r="L170" s="38" t="str">
        <f t="shared" si="22"/>
        <v>ПРОВЕРИТИ УНОС</v>
      </c>
      <c r="M170" s="29" t="e">
        <f t="shared" si="27"/>
        <v>#VALUE!</v>
      </c>
      <c r="N170" s="2" t="e">
        <f t="shared" si="24"/>
        <v>#VALUE!</v>
      </c>
      <c r="O170" s="30" t="e">
        <f t="shared" si="25"/>
        <v>#VALUE!</v>
      </c>
      <c r="P170" s="56"/>
      <c r="Q170" s="30" t="e">
        <f t="shared" si="26"/>
        <v>#VALUE!</v>
      </c>
      <c r="R170" s="56"/>
    </row>
    <row r="171" spans="1:18" ht="28.5" x14ac:dyDescent="0.45">
      <c r="A171" s="40">
        <v>161</v>
      </c>
      <c r="B171" s="59"/>
      <c r="C171" s="59"/>
      <c r="D171" s="59"/>
      <c r="E171" s="59"/>
      <c r="F171" s="59"/>
      <c r="G171" s="60" t="s">
        <v>15</v>
      </c>
      <c r="H171" s="61"/>
      <c r="I171" s="38" t="str">
        <f>IF(F171 = "кућа", IF( H171 = 50%,   VLOOKUP(G171,'ЛИМИТИ ПО МЕРАМА'!$B$6:$F$22,2,FALSE),   IF(H171=55%,VLOOKUP(G171,'ЛИМИТИ ПО МЕРАМА'!$B$6:$F$22,3,FALSE),IF(H171=60%,VLOOKUP(G171,'ЛИМИТИ ПО МЕРАМА'!$B$6:$F$22,4,FALSE),IF(H171=65%,VLOOKUP(G171,'ЛИМИТИ ПО МЕРАМА'!$B$6:$F$22,5,FALSE))))),IF(H171=0.5,VLOOKUP(G171,'ЛИМИТИ ПО МЕРАМА'!$B$28:$C$37,2,FALSE),"ПРОВЕРИТИ УНОС"))</f>
        <v>ПРОВЕРИТИ УНОС</v>
      </c>
      <c r="J171" s="42" t="str">
        <f t="shared" si="23"/>
        <v>Изолација крова│</v>
      </c>
      <c r="K171" s="68"/>
      <c r="L171" s="38" t="str">
        <f t="shared" si="22"/>
        <v>ПРОВЕРИТИ УНОС</v>
      </c>
      <c r="M171" s="43" t="e">
        <f t="shared" si="27"/>
        <v>#VALUE!</v>
      </c>
      <c r="N171" s="41" t="e">
        <f t="shared" si="24"/>
        <v>#VALUE!</v>
      </c>
      <c r="O171" s="44" t="e">
        <f t="shared" si="25"/>
        <v>#VALUE!</v>
      </c>
      <c r="P171" s="59"/>
      <c r="Q171" s="44" t="e">
        <f t="shared" si="26"/>
        <v>#VALUE!</v>
      </c>
      <c r="R171" s="59"/>
    </row>
    <row r="172" spans="1:18" ht="28.5" x14ac:dyDescent="0.45">
      <c r="A172" s="3">
        <v>162</v>
      </c>
      <c r="B172" s="56"/>
      <c r="C172" s="56"/>
      <c r="D172" s="56"/>
      <c r="E172" s="56"/>
      <c r="F172" s="56"/>
      <c r="G172" s="57" t="s">
        <v>14</v>
      </c>
      <c r="H172" s="58"/>
      <c r="I172" s="38" t="str">
        <f>IF(F172 = "кућа", IF( H172 = 50%,   VLOOKUP(G172,'ЛИМИТИ ПО МЕРАМА'!$B$6:$F$22,2,FALSE),   IF(H172=55%,VLOOKUP(G172,'ЛИМИТИ ПО МЕРАМА'!$B$6:$F$22,3,FALSE),IF(H172=60%,VLOOKUP(G172,'ЛИМИТИ ПО МЕРАМА'!$B$6:$F$22,4,FALSE),IF(H172=65%,VLOOKUP(G172,'ЛИМИТИ ПО МЕРАМА'!$B$6:$F$22,5,FALSE))))),IF(H172=0.5,VLOOKUP(G172,'ЛИМИТИ ПО МЕРАМА'!$B$28:$C$37,2,FALSE),"ПРОВЕРИТИ УНОС"))</f>
        <v>ПРОВЕРИТИ УНОС</v>
      </c>
      <c r="J172" s="9" t="str">
        <f t="shared" si="23"/>
        <v>Изолација фасаде│</v>
      </c>
      <c r="K172" s="67"/>
      <c r="L172" s="38" t="str">
        <f t="shared" si="22"/>
        <v>ПРОВЕРИТИ УНОС</v>
      </c>
      <c r="M172" s="29" t="e">
        <f t="shared" si="27"/>
        <v>#VALUE!</v>
      </c>
      <c r="N172" s="2" t="e">
        <f t="shared" si="24"/>
        <v>#VALUE!</v>
      </c>
      <c r="O172" s="30" t="e">
        <f t="shared" si="25"/>
        <v>#VALUE!</v>
      </c>
      <c r="P172" s="56"/>
      <c r="Q172" s="30" t="e">
        <f t="shared" si="26"/>
        <v>#VALUE!</v>
      </c>
      <c r="R172" s="56"/>
    </row>
    <row r="173" spans="1:18" ht="28.5" x14ac:dyDescent="0.45">
      <c r="A173" s="40">
        <v>163</v>
      </c>
      <c r="B173" s="59"/>
      <c r="C173" s="59"/>
      <c r="D173" s="59"/>
      <c r="E173" s="59"/>
      <c r="F173" s="59"/>
      <c r="G173" s="60" t="s">
        <v>15</v>
      </c>
      <c r="H173" s="61"/>
      <c r="I173" s="38" t="str">
        <f>IF(F173 = "кућа", IF( H173 = 50%,   VLOOKUP(G173,'ЛИМИТИ ПО МЕРАМА'!$B$6:$F$22,2,FALSE),   IF(H173=55%,VLOOKUP(G173,'ЛИМИТИ ПО МЕРАМА'!$B$6:$F$22,3,FALSE),IF(H173=60%,VLOOKUP(G173,'ЛИМИТИ ПО МЕРАМА'!$B$6:$F$22,4,FALSE),IF(H173=65%,VLOOKUP(G173,'ЛИМИТИ ПО МЕРАМА'!$B$6:$F$22,5,FALSE))))),IF(H173=0.5,VLOOKUP(G173,'ЛИМИТИ ПО МЕРАМА'!$B$28:$C$37,2,FALSE),"ПРОВЕРИТИ УНОС"))</f>
        <v>ПРОВЕРИТИ УНОС</v>
      </c>
      <c r="J173" s="42" t="str">
        <f t="shared" si="23"/>
        <v>Изолација крова│</v>
      </c>
      <c r="K173" s="68"/>
      <c r="L173" s="38" t="str">
        <f t="shared" si="22"/>
        <v>ПРОВЕРИТИ УНОС</v>
      </c>
      <c r="M173" s="43" t="e">
        <f t="shared" si="27"/>
        <v>#VALUE!</v>
      </c>
      <c r="N173" s="41" t="e">
        <f t="shared" si="24"/>
        <v>#VALUE!</v>
      </c>
      <c r="O173" s="44" t="e">
        <f t="shared" si="25"/>
        <v>#VALUE!</v>
      </c>
      <c r="P173" s="59"/>
      <c r="Q173" s="44" t="e">
        <f t="shared" si="26"/>
        <v>#VALUE!</v>
      </c>
      <c r="R173" s="59"/>
    </row>
    <row r="174" spans="1:18" ht="28.5" x14ac:dyDescent="0.45">
      <c r="A174" s="3">
        <v>164</v>
      </c>
      <c r="B174" s="56"/>
      <c r="C174" s="56"/>
      <c r="D174" s="56"/>
      <c r="E174" s="56"/>
      <c r="F174" s="56"/>
      <c r="G174" s="57" t="s">
        <v>14</v>
      </c>
      <c r="H174" s="58"/>
      <c r="I174" s="38" t="str">
        <f>IF(F174 = "кућа", IF( H174 = 50%,   VLOOKUP(G174,'ЛИМИТИ ПО МЕРАМА'!$B$6:$F$22,2,FALSE),   IF(H174=55%,VLOOKUP(G174,'ЛИМИТИ ПО МЕРАМА'!$B$6:$F$22,3,FALSE),IF(H174=60%,VLOOKUP(G174,'ЛИМИТИ ПО МЕРАМА'!$B$6:$F$22,4,FALSE),IF(H174=65%,VLOOKUP(G174,'ЛИМИТИ ПО МЕРАМА'!$B$6:$F$22,5,FALSE))))),IF(H174=0.5,VLOOKUP(G174,'ЛИМИТИ ПО МЕРАМА'!$B$28:$C$37,2,FALSE),"ПРОВЕРИТИ УНОС"))</f>
        <v>ПРОВЕРИТИ УНОС</v>
      </c>
      <c r="J174" s="9" t="str">
        <f t="shared" si="23"/>
        <v>Изолација фасаде│</v>
      </c>
      <c r="K174" s="67"/>
      <c r="L174" s="38" t="str">
        <f t="shared" si="22"/>
        <v>ПРОВЕРИТИ УНОС</v>
      </c>
      <c r="M174" s="29" t="e">
        <f t="shared" si="27"/>
        <v>#VALUE!</v>
      </c>
      <c r="N174" s="2" t="e">
        <f t="shared" si="24"/>
        <v>#VALUE!</v>
      </c>
      <c r="O174" s="30" t="e">
        <f t="shared" si="25"/>
        <v>#VALUE!</v>
      </c>
      <c r="P174" s="56"/>
      <c r="Q174" s="30" t="e">
        <f t="shared" si="26"/>
        <v>#VALUE!</v>
      </c>
      <c r="R174" s="56"/>
    </row>
    <row r="175" spans="1:18" ht="28.5" x14ac:dyDescent="0.45">
      <c r="A175" s="40">
        <v>165</v>
      </c>
      <c r="B175" s="59"/>
      <c r="C175" s="59"/>
      <c r="D175" s="59"/>
      <c r="E175" s="59"/>
      <c r="F175" s="59"/>
      <c r="G175" s="60" t="s">
        <v>15</v>
      </c>
      <c r="H175" s="61"/>
      <c r="I175" s="38" t="str">
        <f>IF(F175 = "кућа", IF( H175 = 50%,   VLOOKUP(G175,'ЛИМИТИ ПО МЕРАМА'!$B$6:$F$22,2,FALSE),   IF(H175=55%,VLOOKUP(G175,'ЛИМИТИ ПО МЕРАМА'!$B$6:$F$22,3,FALSE),IF(H175=60%,VLOOKUP(G175,'ЛИМИТИ ПО МЕРАМА'!$B$6:$F$22,4,FALSE),IF(H175=65%,VLOOKUP(G175,'ЛИМИТИ ПО МЕРАМА'!$B$6:$F$22,5,FALSE))))),IF(H175=0.5,VLOOKUP(G175,'ЛИМИТИ ПО МЕРАМА'!$B$28:$C$37,2,FALSE),"ПРОВЕРИТИ УНОС"))</f>
        <v>ПРОВЕРИТИ УНОС</v>
      </c>
      <c r="J175" s="42" t="str">
        <f t="shared" si="23"/>
        <v>Изолација крова│</v>
      </c>
      <c r="K175" s="68"/>
      <c r="L175" s="38" t="str">
        <f t="shared" si="22"/>
        <v>ПРОВЕРИТИ УНОС</v>
      </c>
      <c r="M175" s="43" t="e">
        <f t="shared" si="27"/>
        <v>#VALUE!</v>
      </c>
      <c r="N175" s="41" t="e">
        <f t="shared" si="24"/>
        <v>#VALUE!</v>
      </c>
      <c r="O175" s="44" t="e">
        <f t="shared" si="25"/>
        <v>#VALUE!</v>
      </c>
      <c r="P175" s="59"/>
      <c r="Q175" s="44" t="e">
        <f t="shared" si="26"/>
        <v>#VALUE!</v>
      </c>
      <c r="R175" s="59"/>
    </row>
    <row r="176" spans="1:18" ht="28.5" x14ac:dyDescent="0.45">
      <c r="A176" s="3">
        <v>166</v>
      </c>
      <c r="B176" s="56"/>
      <c r="C176" s="56"/>
      <c r="D176" s="56"/>
      <c r="E176" s="56"/>
      <c r="F176" s="56"/>
      <c r="G176" s="57" t="s">
        <v>14</v>
      </c>
      <c r="H176" s="58"/>
      <c r="I176" s="38" t="str">
        <f>IF(F176 = "кућа", IF( H176 = 50%,   VLOOKUP(G176,'ЛИМИТИ ПО МЕРАМА'!$B$6:$F$22,2,FALSE),   IF(H176=55%,VLOOKUP(G176,'ЛИМИТИ ПО МЕРАМА'!$B$6:$F$22,3,FALSE),IF(H176=60%,VLOOKUP(G176,'ЛИМИТИ ПО МЕРАМА'!$B$6:$F$22,4,FALSE),IF(H176=65%,VLOOKUP(G176,'ЛИМИТИ ПО МЕРАМА'!$B$6:$F$22,5,FALSE))))),IF(H176=0.5,VLOOKUP(G176,'ЛИМИТИ ПО МЕРАМА'!$B$28:$C$37,2,FALSE),"ПРОВЕРИТИ УНОС"))</f>
        <v>ПРОВЕРИТИ УНОС</v>
      </c>
      <c r="J176" s="9" t="str">
        <f t="shared" si="23"/>
        <v>Изолација фасаде│</v>
      </c>
      <c r="K176" s="67"/>
      <c r="L176" s="38" t="str">
        <f t="shared" si="22"/>
        <v>ПРОВЕРИТИ УНОС</v>
      </c>
      <c r="M176" s="29" t="e">
        <f t="shared" si="27"/>
        <v>#VALUE!</v>
      </c>
      <c r="N176" s="2" t="e">
        <f t="shared" si="24"/>
        <v>#VALUE!</v>
      </c>
      <c r="O176" s="30" t="e">
        <f t="shared" si="25"/>
        <v>#VALUE!</v>
      </c>
      <c r="P176" s="56"/>
      <c r="Q176" s="30" t="e">
        <f t="shared" si="26"/>
        <v>#VALUE!</v>
      </c>
      <c r="R176" s="56"/>
    </row>
    <row r="177" spans="1:18" ht="28.5" x14ac:dyDescent="0.45">
      <c r="A177" s="40">
        <v>167</v>
      </c>
      <c r="B177" s="59"/>
      <c r="C177" s="59"/>
      <c r="D177" s="59"/>
      <c r="E177" s="59"/>
      <c r="F177" s="59"/>
      <c r="G177" s="60" t="s">
        <v>15</v>
      </c>
      <c r="H177" s="61"/>
      <c r="I177" s="38" t="str">
        <f>IF(F177 = "кућа", IF( H177 = 50%,   VLOOKUP(G177,'ЛИМИТИ ПО МЕРАМА'!$B$6:$F$22,2,FALSE),   IF(H177=55%,VLOOKUP(G177,'ЛИМИТИ ПО МЕРАМА'!$B$6:$F$22,3,FALSE),IF(H177=60%,VLOOKUP(G177,'ЛИМИТИ ПО МЕРАМА'!$B$6:$F$22,4,FALSE),IF(H177=65%,VLOOKUP(G177,'ЛИМИТИ ПО МЕРАМА'!$B$6:$F$22,5,FALSE))))),IF(H177=0.5,VLOOKUP(G177,'ЛИМИТИ ПО МЕРАМА'!$B$28:$C$37,2,FALSE),"ПРОВЕРИТИ УНОС"))</f>
        <v>ПРОВЕРИТИ УНОС</v>
      </c>
      <c r="J177" s="42" t="str">
        <f t="shared" si="23"/>
        <v>Изолација крова│</v>
      </c>
      <c r="K177" s="68"/>
      <c r="L177" s="38" t="str">
        <f t="shared" si="22"/>
        <v>ПРОВЕРИТИ УНОС</v>
      </c>
      <c r="M177" s="43" t="e">
        <f t="shared" si="27"/>
        <v>#VALUE!</v>
      </c>
      <c r="N177" s="41" t="e">
        <f t="shared" si="24"/>
        <v>#VALUE!</v>
      </c>
      <c r="O177" s="44" t="e">
        <f t="shared" si="25"/>
        <v>#VALUE!</v>
      </c>
      <c r="P177" s="59"/>
      <c r="Q177" s="44" t="e">
        <f t="shared" si="26"/>
        <v>#VALUE!</v>
      </c>
      <c r="R177" s="59"/>
    </row>
    <row r="178" spans="1:18" ht="28.5" x14ac:dyDescent="0.45">
      <c r="A178" s="3">
        <v>168</v>
      </c>
      <c r="B178" s="56"/>
      <c r="C178" s="56"/>
      <c r="D178" s="56"/>
      <c r="E178" s="56"/>
      <c r="F178" s="56"/>
      <c r="G178" s="57" t="s">
        <v>14</v>
      </c>
      <c r="H178" s="58"/>
      <c r="I178" s="38" t="str">
        <f>IF(F178 = "кућа", IF( H178 = 50%,   VLOOKUP(G178,'ЛИМИТИ ПО МЕРАМА'!$B$6:$F$22,2,FALSE),   IF(H178=55%,VLOOKUP(G178,'ЛИМИТИ ПО МЕРАМА'!$B$6:$F$22,3,FALSE),IF(H178=60%,VLOOKUP(G178,'ЛИМИТИ ПО МЕРАМА'!$B$6:$F$22,4,FALSE),IF(H178=65%,VLOOKUP(G178,'ЛИМИТИ ПО МЕРАМА'!$B$6:$F$22,5,FALSE))))),IF(H178=0.5,VLOOKUP(G178,'ЛИМИТИ ПО МЕРАМА'!$B$28:$C$37,2,FALSE),"ПРОВЕРИТИ УНОС"))</f>
        <v>ПРОВЕРИТИ УНОС</v>
      </c>
      <c r="J178" s="9" t="str">
        <f t="shared" si="23"/>
        <v>Изолација фасаде│</v>
      </c>
      <c r="K178" s="67"/>
      <c r="L178" s="38" t="str">
        <f t="shared" si="22"/>
        <v>ПРОВЕРИТИ УНОС</v>
      </c>
      <c r="M178" s="29" t="e">
        <f t="shared" si="27"/>
        <v>#VALUE!</v>
      </c>
      <c r="N178" s="2" t="e">
        <f t="shared" si="24"/>
        <v>#VALUE!</v>
      </c>
      <c r="O178" s="30" t="e">
        <f t="shared" si="25"/>
        <v>#VALUE!</v>
      </c>
      <c r="P178" s="56"/>
      <c r="Q178" s="30" t="e">
        <f t="shared" si="26"/>
        <v>#VALUE!</v>
      </c>
      <c r="R178" s="56"/>
    </row>
    <row r="179" spans="1:18" ht="28.5" x14ac:dyDescent="0.45">
      <c r="A179" s="40">
        <v>169</v>
      </c>
      <c r="B179" s="59"/>
      <c r="C179" s="59"/>
      <c r="D179" s="59"/>
      <c r="E179" s="59"/>
      <c r="F179" s="59"/>
      <c r="G179" s="60" t="s">
        <v>15</v>
      </c>
      <c r="H179" s="61"/>
      <c r="I179" s="38" t="str">
        <f>IF(F179 = "кућа", IF( H179 = 50%,   VLOOKUP(G179,'ЛИМИТИ ПО МЕРАМА'!$B$6:$F$22,2,FALSE),   IF(H179=55%,VLOOKUP(G179,'ЛИМИТИ ПО МЕРАМА'!$B$6:$F$22,3,FALSE),IF(H179=60%,VLOOKUP(G179,'ЛИМИТИ ПО МЕРАМА'!$B$6:$F$22,4,FALSE),IF(H179=65%,VLOOKUP(G179,'ЛИМИТИ ПО МЕРАМА'!$B$6:$F$22,5,FALSE))))),IF(H179=0.5,VLOOKUP(G179,'ЛИМИТИ ПО МЕРАМА'!$B$28:$C$37,2,FALSE),"ПРОВЕРИТИ УНОС"))</f>
        <v>ПРОВЕРИТИ УНОС</v>
      </c>
      <c r="J179" s="42" t="str">
        <f t="shared" si="23"/>
        <v>Изолација крова│</v>
      </c>
      <c r="K179" s="68"/>
      <c r="L179" s="38" t="str">
        <f t="shared" si="22"/>
        <v>ПРОВЕРИТИ УНОС</v>
      </c>
      <c r="M179" s="43" t="e">
        <f t="shared" si="27"/>
        <v>#VALUE!</v>
      </c>
      <c r="N179" s="41" t="e">
        <f t="shared" si="24"/>
        <v>#VALUE!</v>
      </c>
      <c r="O179" s="44" t="e">
        <f t="shared" si="25"/>
        <v>#VALUE!</v>
      </c>
      <c r="P179" s="59"/>
      <c r="Q179" s="44" t="e">
        <f t="shared" si="26"/>
        <v>#VALUE!</v>
      </c>
      <c r="R179" s="59"/>
    </row>
    <row r="180" spans="1:18" ht="28.5" x14ac:dyDescent="0.45">
      <c r="A180" s="3">
        <v>170</v>
      </c>
      <c r="B180" s="56"/>
      <c r="C180" s="56"/>
      <c r="D180" s="56"/>
      <c r="E180" s="56"/>
      <c r="F180" s="56"/>
      <c r="G180" s="57" t="s">
        <v>14</v>
      </c>
      <c r="H180" s="58"/>
      <c r="I180" s="38" t="str">
        <f>IF(F180 = "кућа", IF( H180 = 50%,   VLOOKUP(G180,'ЛИМИТИ ПО МЕРАМА'!$B$6:$F$22,2,FALSE),   IF(H180=55%,VLOOKUP(G180,'ЛИМИТИ ПО МЕРАМА'!$B$6:$F$22,3,FALSE),IF(H180=60%,VLOOKUP(G180,'ЛИМИТИ ПО МЕРАМА'!$B$6:$F$22,4,FALSE),IF(H180=65%,VLOOKUP(G180,'ЛИМИТИ ПО МЕРАМА'!$B$6:$F$22,5,FALSE))))),IF(H180=0.5,VLOOKUP(G180,'ЛИМИТИ ПО МЕРАМА'!$B$28:$C$37,2,FALSE),"ПРОВЕРИТИ УНОС"))</f>
        <v>ПРОВЕРИТИ УНОС</v>
      </c>
      <c r="J180" s="9" t="str">
        <f t="shared" si="23"/>
        <v>Изолација фасаде│</v>
      </c>
      <c r="K180" s="67"/>
      <c r="L180" s="38" t="str">
        <f t="shared" si="22"/>
        <v>ПРОВЕРИТИ УНОС</v>
      </c>
      <c r="M180" s="29" t="e">
        <f t="shared" si="27"/>
        <v>#VALUE!</v>
      </c>
      <c r="N180" s="2" t="e">
        <f t="shared" si="24"/>
        <v>#VALUE!</v>
      </c>
      <c r="O180" s="30" t="e">
        <f t="shared" si="25"/>
        <v>#VALUE!</v>
      </c>
      <c r="P180" s="56"/>
      <c r="Q180" s="30" t="e">
        <f t="shared" si="26"/>
        <v>#VALUE!</v>
      </c>
      <c r="R180" s="56"/>
    </row>
    <row r="181" spans="1:18" ht="28.5" x14ac:dyDescent="0.45">
      <c r="A181" s="40">
        <v>171</v>
      </c>
      <c r="B181" s="59"/>
      <c r="C181" s="59"/>
      <c r="D181" s="59"/>
      <c r="E181" s="59"/>
      <c r="F181" s="59"/>
      <c r="G181" s="60" t="s">
        <v>15</v>
      </c>
      <c r="H181" s="61"/>
      <c r="I181" s="38" t="str">
        <f>IF(F181 = "кућа", IF( H181 = 50%,   VLOOKUP(G181,'ЛИМИТИ ПО МЕРАМА'!$B$6:$F$22,2,FALSE),   IF(H181=55%,VLOOKUP(G181,'ЛИМИТИ ПО МЕРАМА'!$B$6:$F$22,3,FALSE),IF(H181=60%,VLOOKUP(G181,'ЛИМИТИ ПО МЕРАМА'!$B$6:$F$22,4,FALSE),IF(H181=65%,VLOOKUP(G181,'ЛИМИТИ ПО МЕРАМА'!$B$6:$F$22,5,FALSE))))),IF(H181=0.5,VLOOKUP(G181,'ЛИМИТИ ПО МЕРАМА'!$B$28:$C$37,2,FALSE),"ПРОВЕРИТИ УНОС"))</f>
        <v>ПРОВЕРИТИ УНОС</v>
      </c>
      <c r="J181" s="42" t="str">
        <f t="shared" si="23"/>
        <v>Изолација крова│</v>
      </c>
      <c r="K181" s="68"/>
      <c r="L181" s="38" t="str">
        <f t="shared" si="22"/>
        <v>ПРОВЕРИТИ УНОС</v>
      </c>
      <c r="M181" s="43" t="e">
        <f t="shared" si="27"/>
        <v>#VALUE!</v>
      </c>
      <c r="N181" s="41" t="e">
        <f t="shared" si="24"/>
        <v>#VALUE!</v>
      </c>
      <c r="O181" s="44" t="e">
        <f t="shared" si="25"/>
        <v>#VALUE!</v>
      </c>
      <c r="P181" s="59"/>
      <c r="Q181" s="44" t="e">
        <f t="shared" si="26"/>
        <v>#VALUE!</v>
      </c>
      <c r="R181" s="59"/>
    </row>
    <row r="182" spans="1:18" ht="28.5" x14ac:dyDescent="0.45">
      <c r="A182" s="3">
        <v>172</v>
      </c>
      <c r="B182" s="56"/>
      <c r="C182" s="56"/>
      <c r="D182" s="56"/>
      <c r="E182" s="56"/>
      <c r="F182" s="56"/>
      <c r="G182" s="57" t="s">
        <v>14</v>
      </c>
      <c r="H182" s="58"/>
      <c r="I182" s="38" t="str">
        <f>IF(F182 = "кућа", IF( H182 = 50%,   VLOOKUP(G182,'ЛИМИТИ ПО МЕРАМА'!$B$6:$F$22,2,FALSE),   IF(H182=55%,VLOOKUP(G182,'ЛИМИТИ ПО МЕРАМА'!$B$6:$F$22,3,FALSE),IF(H182=60%,VLOOKUP(G182,'ЛИМИТИ ПО МЕРАМА'!$B$6:$F$22,4,FALSE),IF(H182=65%,VLOOKUP(G182,'ЛИМИТИ ПО МЕРАМА'!$B$6:$F$22,5,FALSE))))),IF(H182=0.5,VLOOKUP(G182,'ЛИМИТИ ПО МЕРАМА'!$B$28:$C$37,2,FALSE),"ПРОВЕРИТИ УНОС"))</f>
        <v>ПРОВЕРИТИ УНОС</v>
      </c>
      <c r="J182" s="9" t="str">
        <f t="shared" si="23"/>
        <v>Изолација фасаде│</v>
      </c>
      <c r="K182" s="67"/>
      <c r="L182" s="38" t="str">
        <f t="shared" si="22"/>
        <v>ПРОВЕРИТИ УНОС</v>
      </c>
      <c r="M182" s="29" t="e">
        <f t="shared" si="27"/>
        <v>#VALUE!</v>
      </c>
      <c r="N182" s="2" t="e">
        <f t="shared" si="24"/>
        <v>#VALUE!</v>
      </c>
      <c r="O182" s="30" t="e">
        <f t="shared" si="25"/>
        <v>#VALUE!</v>
      </c>
      <c r="P182" s="56"/>
      <c r="Q182" s="30" t="e">
        <f t="shared" si="26"/>
        <v>#VALUE!</v>
      </c>
      <c r="R182" s="56"/>
    </row>
    <row r="183" spans="1:18" ht="28.5" x14ac:dyDescent="0.45">
      <c r="A183" s="40">
        <v>173</v>
      </c>
      <c r="B183" s="59"/>
      <c r="C183" s="59"/>
      <c r="D183" s="59"/>
      <c r="E183" s="59"/>
      <c r="F183" s="59"/>
      <c r="G183" s="60" t="s">
        <v>15</v>
      </c>
      <c r="H183" s="61"/>
      <c r="I183" s="38" t="str">
        <f>IF(F183 = "кућа", IF( H183 = 50%,   VLOOKUP(G183,'ЛИМИТИ ПО МЕРАМА'!$B$6:$F$22,2,FALSE),   IF(H183=55%,VLOOKUP(G183,'ЛИМИТИ ПО МЕРАМА'!$B$6:$F$22,3,FALSE),IF(H183=60%,VLOOKUP(G183,'ЛИМИТИ ПО МЕРАМА'!$B$6:$F$22,4,FALSE),IF(H183=65%,VLOOKUP(G183,'ЛИМИТИ ПО МЕРАМА'!$B$6:$F$22,5,FALSE))))),IF(H183=0.5,VLOOKUP(G183,'ЛИМИТИ ПО МЕРАМА'!$B$28:$C$37,2,FALSE),"ПРОВЕРИТИ УНОС"))</f>
        <v>ПРОВЕРИТИ УНОС</v>
      </c>
      <c r="J183" s="42" t="str">
        <f t="shared" si="23"/>
        <v>Изолација крова│</v>
      </c>
      <c r="K183" s="68"/>
      <c r="L183" s="38" t="str">
        <f t="shared" si="22"/>
        <v>ПРОВЕРИТИ УНОС</v>
      </c>
      <c r="M183" s="43" t="e">
        <f t="shared" si="27"/>
        <v>#VALUE!</v>
      </c>
      <c r="N183" s="41" t="e">
        <f t="shared" si="24"/>
        <v>#VALUE!</v>
      </c>
      <c r="O183" s="44" t="e">
        <f t="shared" si="25"/>
        <v>#VALUE!</v>
      </c>
      <c r="P183" s="59"/>
      <c r="Q183" s="44" t="e">
        <f t="shared" si="26"/>
        <v>#VALUE!</v>
      </c>
      <c r="R183" s="59"/>
    </row>
    <row r="184" spans="1:18" ht="28.5" x14ac:dyDescent="0.45">
      <c r="A184" s="3">
        <v>174</v>
      </c>
      <c r="B184" s="56"/>
      <c r="C184" s="56"/>
      <c r="D184" s="56"/>
      <c r="E184" s="56"/>
      <c r="F184" s="56"/>
      <c r="G184" s="57" t="s">
        <v>14</v>
      </c>
      <c r="H184" s="58"/>
      <c r="I184" s="38" t="str">
        <f>IF(F184 = "кућа", IF( H184 = 50%,   VLOOKUP(G184,'ЛИМИТИ ПО МЕРАМА'!$B$6:$F$22,2,FALSE),   IF(H184=55%,VLOOKUP(G184,'ЛИМИТИ ПО МЕРАМА'!$B$6:$F$22,3,FALSE),IF(H184=60%,VLOOKUP(G184,'ЛИМИТИ ПО МЕРАМА'!$B$6:$F$22,4,FALSE),IF(H184=65%,VLOOKUP(G184,'ЛИМИТИ ПО МЕРАМА'!$B$6:$F$22,5,FALSE))))),IF(H184=0.5,VLOOKUP(G184,'ЛИМИТИ ПО МЕРАМА'!$B$28:$C$37,2,FALSE),"ПРОВЕРИТИ УНОС"))</f>
        <v>ПРОВЕРИТИ УНОС</v>
      </c>
      <c r="J184" s="9" t="str">
        <f t="shared" si="23"/>
        <v>Изолација фасаде│</v>
      </c>
      <c r="K184" s="67"/>
      <c r="L184" s="38" t="str">
        <f t="shared" si="22"/>
        <v>ПРОВЕРИТИ УНОС</v>
      </c>
      <c r="M184" s="29" t="e">
        <f t="shared" si="27"/>
        <v>#VALUE!</v>
      </c>
      <c r="N184" s="2" t="e">
        <f t="shared" si="24"/>
        <v>#VALUE!</v>
      </c>
      <c r="O184" s="30" t="e">
        <f t="shared" si="25"/>
        <v>#VALUE!</v>
      </c>
      <c r="P184" s="56"/>
      <c r="Q184" s="30" t="e">
        <f t="shared" si="26"/>
        <v>#VALUE!</v>
      </c>
      <c r="R184" s="56"/>
    </row>
    <row r="185" spans="1:18" ht="28.5" x14ac:dyDescent="0.45">
      <c r="A185" s="40">
        <v>175</v>
      </c>
      <c r="B185" s="59"/>
      <c r="C185" s="59"/>
      <c r="D185" s="59"/>
      <c r="E185" s="59"/>
      <c r="F185" s="59"/>
      <c r="G185" s="60" t="s">
        <v>15</v>
      </c>
      <c r="H185" s="61"/>
      <c r="I185" s="38" t="str">
        <f>IF(F185 = "кућа", IF( H185 = 50%,   VLOOKUP(G185,'ЛИМИТИ ПО МЕРАМА'!$B$6:$F$22,2,FALSE),   IF(H185=55%,VLOOKUP(G185,'ЛИМИТИ ПО МЕРАМА'!$B$6:$F$22,3,FALSE),IF(H185=60%,VLOOKUP(G185,'ЛИМИТИ ПО МЕРАМА'!$B$6:$F$22,4,FALSE),IF(H185=65%,VLOOKUP(G185,'ЛИМИТИ ПО МЕРАМА'!$B$6:$F$22,5,FALSE))))),IF(H185=0.5,VLOOKUP(G185,'ЛИМИТИ ПО МЕРАМА'!$B$28:$C$37,2,FALSE),"ПРОВЕРИТИ УНОС"))</f>
        <v>ПРОВЕРИТИ УНОС</v>
      </c>
      <c r="J185" s="42" t="str">
        <f t="shared" si="23"/>
        <v>Изолација крова│</v>
      </c>
      <c r="K185" s="68"/>
      <c r="L185" s="38" t="str">
        <f t="shared" si="22"/>
        <v>ПРОВЕРИТИ УНОС</v>
      </c>
      <c r="M185" s="43" t="e">
        <f t="shared" si="27"/>
        <v>#VALUE!</v>
      </c>
      <c r="N185" s="41" t="e">
        <f t="shared" si="24"/>
        <v>#VALUE!</v>
      </c>
      <c r="O185" s="44" t="e">
        <f t="shared" si="25"/>
        <v>#VALUE!</v>
      </c>
      <c r="P185" s="59"/>
      <c r="Q185" s="44" t="e">
        <f t="shared" si="26"/>
        <v>#VALUE!</v>
      </c>
      <c r="R185" s="59"/>
    </row>
    <row r="186" spans="1:18" ht="28.5" x14ac:dyDescent="0.45">
      <c r="A186" s="3">
        <v>176</v>
      </c>
      <c r="B186" s="56"/>
      <c r="C186" s="56"/>
      <c r="D186" s="56"/>
      <c r="E186" s="56"/>
      <c r="F186" s="56"/>
      <c r="G186" s="57" t="s">
        <v>14</v>
      </c>
      <c r="H186" s="58"/>
      <c r="I186" s="38" t="str">
        <f>IF(F186 = "кућа", IF( H186 = 50%,   VLOOKUP(G186,'ЛИМИТИ ПО МЕРАМА'!$B$6:$F$22,2,FALSE),   IF(H186=55%,VLOOKUP(G186,'ЛИМИТИ ПО МЕРАМА'!$B$6:$F$22,3,FALSE),IF(H186=60%,VLOOKUP(G186,'ЛИМИТИ ПО МЕРАМА'!$B$6:$F$22,4,FALSE),IF(H186=65%,VLOOKUP(G186,'ЛИМИТИ ПО МЕРАМА'!$B$6:$F$22,5,FALSE))))),IF(H186=0.5,VLOOKUP(G186,'ЛИМИТИ ПО МЕРАМА'!$B$28:$C$37,2,FALSE),"ПРОВЕРИТИ УНОС"))</f>
        <v>ПРОВЕРИТИ УНОС</v>
      </c>
      <c r="J186" s="9" t="str">
        <f t="shared" si="23"/>
        <v>Изолација фасаде│</v>
      </c>
      <c r="K186" s="67"/>
      <c r="L186" s="38" t="str">
        <f t="shared" si="22"/>
        <v>ПРОВЕРИТИ УНОС</v>
      </c>
      <c r="M186" s="29" t="e">
        <f t="shared" si="27"/>
        <v>#VALUE!</v>
      </c>
      <c r="N186" s="2" t="e">
        <f t="shared" si="24"/>
        <v>#VALUE!</v>
      </c>
      <c r="O186" s="30" t="e">
        <f t="shared" si="25"/>
        <v>#VALUE!</v>
      </c>
      <c r="P186" s="56"/>
      <c r="Q186" s="30" t="e">
        <f t="shared" si="26"/>
        <v>#VALUE!</v>
      </c>
      <c r="R186" s="56"/>
    </row>
    <row r="187" spans="1:18" ht="28.5" x14ac:dyDescent="0.45">
      <c r="A187" s="40">
        <v>177</v>
      </c>
      <c r="B187" s="59"/>
      <c r="C187" s="59"/>
      <c r="D187" s="59"/>
      <c r="E187" s="59"/>
      <c r="F187" s="59"/>
      <c r="G187" s="60" t="s">
        <v>15</v>
      </c>
      <c r="H187" s="61"/>
      <c r="I187" s="38" t="str">
        <f>IF(F187 = "кућа", IF( H187 = 50%,   VLOOKUP(G187,'ЛИМИТИ ПО МЕРАМА'!$B$6:$F$22,2,FALSE),   IF(H187=55%,VLOOKUP(G187,'ЛИМИТИ ПО МЕРАМА'!$B$6:$F$22,3,FALSE),IF(H187=60%,VLOOKUP(G187,'ЛИМИТИ ПО МЕРАМА'!$B$6:$F$22,4,FALSE),IF(H187=65%,VLOOKUP(G187,'ЛИМИТИ ПО МЕРАМА'!$B$6:$F$22,5,FALSE))))),IF(H187=0.5,VLOOKUP(G187,'ЛИМИТИ ПО МЕРАМА'!$B$28:$C$37,2,FALSE),"ПРОВЕРИТИ УНОС"))</f>
        <v>ПРОВЕРИТИ УНОС</v>
      </c>
      <c r="J187" s="42" t="str">
        <f t="shared" si="23"/>
        <v>Изолација крова│</v>
      </c>
      <c r="K187" s="68"/>
      <c r="L187" s="38" t="str">
        <f t="shared" si="22"/>
        <v>ПРОВЕРИТИ УНОС</v>
      </c>
      <c r="M187" s="43" t="e">
        <f t="shared" si="27"/>
        <v>#VALUE!</v>
      </c>
      <c r="N187" s="41" t="e">
        <f t="shared" si="24"/>
        <v>#VALUE!</v>
      </c>
      <c r="O187" s="44" t="e">
        <f t="shared" si="25"/>
        <v>#VALUE!</v>
      </c>
      <c r="P187" s="59"/>
      <c r="Q187" s="44" t="e">
        <f t="shared" si="26"/>
        <v>#VALUE!</v>
      </c>
      <c r="R187" s="59"/>
    </row>
    <row r="188" spans="1:18" ht="28.5" x14ac:dyDescent="0.45">
      <c r="A188" s="3">
        <v>178</v>
      </c>
      <c r="B188" s="56"/>
      <c r="C188" s="56"/>
      <c r="D188" s="56"/>
      <c r="E188" s="56"/>
      <c r="F188" s="56"/>
      <c r="G188" s="57" t="s">
        <v>14</v>
      </c>
      <c r="H188" s="58"/>
      <c r="I188" s="38" t="str">
        <f>IF(F188 = "кућа", IF( H188 = 50%,   VLOOKUP(G188,'ЛИМИТИ ПО МЕРАМА'!$B$6:$F$22,2,FALSE),   IF(H188=55%,VLOOKUP(G188,'ЛИМИТИ ПО МЕРАМА'!$B$6:$F$22,3,FALSE),IF(H188=60%,VLOOKUP(G188,'ЛИМИТИ ПО МЕРАМА'!$B$6:$F$22,4,FALSE),IF(H188=65%,VLOOKUP(G188,'ЛИМИТИ ПО МЕРАМА'!$B$6:$F$22,5,FALSE))))),IF(H188=0.5,VLOOKUP(G188,'ЛИМИТИ ПО МЕРАМА'!$B$28:$C$37,2,FALSE),"ПРОВЕРИТИ УНОС"))</f>
        <v>ПРОВЕРИТИ УНОС</v>
      </c>
      <c r="J188" s="9" t="str">
        <f t="shared" si="23"/>
        <v>Изолација фасаде│</v>
      </c>
      <c r="K188" s="67"/>
      <c r="L188" s="38" t="str">
        <f t="shared" si="22"/>
        <v>ПРОВЕРИТИ УНОС</v>
      </c>
      <c r="M188" s="29" t="e">
        <f t="shared" si="27"/>
        <v>#VALUE!</v>
      </c>
      <c r="N188" s="2" t="e">
        <f t="shared" si="24"/>
        <v>#VALUE!</v>
      </c>
      <c r="O188" s="30" t="e">
        <f t="shared" si="25"/>
        <v>#VALUE!</v>
      </c>
      <c r="P188" s="56"/>
      <c r="Q188" s="30" t="e">
        <f t="shared" si="26"/>
        <v>#VALUE!</v>
      </c>
      <c r="R188" s="56"/>
    </row>
    <row r="189" spans="1:18" ht="28.5" x14ac:dyDescent="0.45">
      <c r="A189" s="40">
        <v>179</v>
      </c>
      <c r="B189" s="59"/>
      <c r="C189" s="59"/>
      <c r="D189" s="59"/>
      <c r="E189" s="59"/>
      <c r="F189" s="59"/>
      <c r="G189" s="60" t="s">
        <v>15</v>
      </c>
      <c r="H189" s="61"/>
      <c r="I189" s="38" t="str">
        <f>IF(F189 = "кућа", IF( H189 = 50%,   VLOOKUP(G189,'ЛИМИТИ ПО МЕРАМА'!$B$6:$F$22,2,FALSE),   IF(H189=55%,VLOOKUP(G189,'ЛИМИТИ ПО МЕРАМА'!$B$6:$F$22,3,FALSE),IF(H189=60%,VLOOKUP(G189,'ЛИМИТИ ПО МЕРАМА'!$B$6:$F$22,4,FALSE),IF(H189=65%,VLOOKUP(G189,'ЛИМИТИ ПО МЕРАМА'!$B$6:$F$22,5,FALSE))))),IF(H189=0.5,VLOOKUP(G189,'ЛИМИТИ ПО МЕРАМА'!$B$28:$C$37,2,FALSE),"ПРОВЕРИТИ УНОС"))</f>
        <v>ПРОВЕРИТИ УНОС</v>
      </c>
      <c r="J189" s="42" t="str">
        <f t="shared" si="23"/>
        <v>Изолација крова│</v>
      </c>
      <c r="K189" s="68"/>
      <c r="L189" s="38" t="str">
        <f t="shared" si="22"/>
        <v>ПРОВЕРИТИ УНОС</v>
      </c>
      <c r="M189" s="43" t="e">
        <f t="shared" si="27"/>
        <v>#VALUE!</v>
      </c>
      <c r="N189" s="41" t="e">
        <f t="shared" si="24"/>
        <v>#VALUE!</v>
      </c>
      <c r="O189" s="44" t="e">
        <f t="shared" si="25"/>
        <v>#VALUE!</v>
      </c>
      <c r="P189" s="59"/>
      <c r="Q189" s="44" t="e">
        <f t="shared" si="26"/>
        <v>#VALUE!</v>
      </c>
      <c r="R189" s="59"/>
    </row>
    <row r="190" spans="1:18" ht="28.5" x14ac:dyDescent="0.45">
      <c r="A190" s="3">
        <v>180</v>
      </c>
      <c r="B190" s="56"/>
      <c r="C190" s="56"/>
      <c r="D190" s="56"/>
      <c r="E190" s="56"/>
      <c r="F190" s="56"/>
      <c r="G190" s="57" t="s">
        <v>14</v>
      </c>
      <c r="H190" s="58"/>
      <c r="I190" s="38" t="str">
        <f>IF(F190 = "кућа", IF( H190 = 50%,   VLOOKUP(G190,'ЛИМИТИ ПО МЕРАМА'!$B$6:$F$22,2,FALSE),   IF(H190=55%,VLOOKUP(G190,'ЛИМИТИ ПО МЕРАМА'!$B$6:$F$22,3,FALSE),IF(H190=60%,VLOOKUP(G190,'ЛИМИТИ ПО МЕРАМА'!$B$6:$F$22,4,FALSE),IF(H190=65%,VLOOKUP(G190,'ЛИМИТИ ПО МЕРАМА'!$B$6:$F$22,5,FALSE))))),IF(H190=0.5,VLOOKUP(G190,'ЛИМИТИ ПО МЕРАМА'!$B$28:$C$37,2,FALSE),"ПРОВЕРИТИ УНОС"))</f>
        <v>ПРОВЕРИТИ УНОС</v>
      </c>
      <c r="J190" s="9" t="str">
        <f t="shared" si="23"/>
        <v>Изолација фасаде│</v>
      </c>
      <c r="K190" s="67"/>
      <c r="L190" s="38" t="str">
        <f t="shared" si="22"/>
        <v>ПРОВЕРИТИ УНОС</v>
      </c>
      <c r="M190" s="29" t="e">
        <f t="shared" si="27"/>
        <v>#VALUE!</v>
      </c>
      <c r="N190" s="2" t="e">
        <f t="shared" si="24"/>
        <v>#VALUE!</v>
      </c>
      <c r="O190" s="30" t="e">
        <f t="shared" si="25"/>
        <v>#VALUE!</v>
      </c>
      <c r="P190" s="56"/>
      <c r="Q190" s="30" t="e">
        <f t="shared" si="26"/>
        <v>#VALUE!</v>
      </c>
      <c r="R190" s="56"/>
    </row>
    <row r="191" spans="1:18" ht="28.5" x14ac:dyDescent="0.45">
      <c r="A191" s="40">
        <v>181</v>
      </c>
      <c r="B191" s="59"/>
      <c r="C191" s="59"/>
      <c r="D191" s="59"/>
      <c r="E191" s="59"/>
      <c r="F191" s="59"/>
      <c r="G191" s="60" t="s">
        <v>15</v>
      </c>
      <c r="H191" s="61"/>
      <c r="I191" s="38" t="str">
        <f>IF(F191 = "кућа", IF( H191 = 50%,   VLOOKUP(G191,'ЛИМИТИ ПО МЕРАМА'!$B$6:$F$22,2,FALSE),   IF(H191=55%,VLOOKUP(G191,'ЛИМИТИ ПО МЕРАМА'!$B$6:$F$22,3,FALSE),IF(H191=60%,VLOOKUP(G191,'ЛИМИТИ ПО МЕРАМА'!$B$6:$F$22,4,FALSE),IF(H191=65%,VLOOKUP(G191,'ЛИМИТИ ПО МЕРАМА'!$B$6:$F$22,5,FALSE))))),IF(H191=0.5,VLOOKUP(G191,'ЛИМИТИ ПО МЕРАМА'!$B$28:$C$37,2,FALSE),"ПРОВЕРИТИ УНОС"))</f>
        <v>ПРОВЕРИТИ УНОС</v>
      </c>
      <c r="J191" s="42" t="str">
        <f t="shared" si="23"/>
        <v>Изолација крова│</v>
      </c>
      <c r="K191" s="68"/>
      <c r="L191" s="38" t="str">
        <f t="shared" si="22"/>
        <v>ПРОВЕРИТИ УНОС</v>
      </c>
      <c r="M191" s="43" t="e">
        <f t="shared" si="27"/>
        <v>#VALUE!</v>
      </c>
      <c r="N191" s="41" t="e">
        <f t="shared" si="24"/>
        <v>#VALUE!</v>
      </c>
      <c r="O191" s="44" t="e">
        <f t="shared" si="25"/>
        <v>#VALUE!</v>
      </c>
      <c r="P191" s="59"/>
      <c r="Q191" s="44" t="e">
        <f t="shared" si="26"/>
        <v>#VALUE!</v>
      </c>
      <c r="R191" s="59"/>
    </row>
    <row r="192" spans="1:18" ht="28.5" x14ac:dyDescent="0.45">
      <c r="A192" s="3">
        <v>182</v>
      </c>
      <c r="B192" s="56"/>
      <c r="C192" s="56"/>
      <c r="D192" s="56"/>
      <c r="E192" s="56"/>
      <c r="F192" s="56"/>
      <c r="G192" s="57" t="s">
        <v>14</v>
      </c>
      <c r="H192" s="58"/>
      <c r="I192" s="38" t="str">
        <f>IF(F192 = "кућа", IF( H192 = 50%,   VLOOKUP(G192,'ЛИМИТИ ПО МЕРАМА'!$B$6:$F$22,2,FALSE),   IF(H192=55%,VLOOKUP(G192,'ЛИМИТИ ПО МЕРАМА'!$B$6:$F$22,3,FALSE),IF(H192=60%,VLOOKUP(G192,'ЛИМИТИ ПО МЕРАМА'!$B$6:$F$22,4,FALSE),IF(H192=65%,VLOOKUP(G192,'ЛИМИТИ ПО МЕРАМА'!$B$6:$F$22,5,FALSE))))),IF(H192=0.5,VLOOKUP(G192,'ЛИМИТИ ПО МЕРАМА'!$B$28:$C$37,2,FALSE),"ПРОВЕРИТИ УНОС"))</f>
        <v>ПРОВЕРИТИ УНОС</v>
      </c>
      <c r="J192" s="9" t="str">
        <f t="shared" si="23"/>
        <v>Изолација фасаде│</v>
      </c>
      <c r="K192" s="67"/>
      <c r="L192" s="38" t="str">
        <f t="shared" si="22"/>
        <v>ПРОВЕРИТИ УНОС</v>
      </c>
      <c r="M192" s="29" t="e">
        <f t="shared" si="27"/>
        <v>#VALUE!</v>
      </c>
      <c r="N192" s="2" t="e">
        <f t="shared" si="24"/>
        <v>#VALUE!</v>
      </c>
      <c r="O192" s="30" t="e">
        <f t="shared" si="25"/>
        <v>#VALUE!</v>
      </c>
      <c r="P192" s="56"/>
      <c r="Q192" s="30" t="e">
        <f t="shared" si="26"/>
        <v>#VALUE!</v>
      </c>
      <c r="R192" s="56"/>
    </row>
    <row r="193" spans="1:18" ht="28.5" x14ac:dyDescent="0.45">
      <c r="A193" s="40">
        <v>183</v>
      </c>
      <c r="B193" s="59"/>
      <c r="C193" s="59"/>
      <c r="D193" s="59"/>
      <c r="E193" s="59"/>
      <c r="F193" s="59"/>
      <c r="G193" s="60" t="s">
        <v>15</v>
      </c>
      <c r="H193" s="61"/>
      <c r="I193" s="38" t="str">
        <f>IF(F193 = "кућа", IF( H193 = 50%,   VLOOKUP(G193,'ЛИМИТИ ПО МЕРАМА'!$B$6:$F$22,2,FALSE),   IF(H193=55%,VLOOKUP(G193,'ЛИМИТИ ПО МЕРАМА'!$B$6:$F$22,3,FALSE),IF(H193=60%,VLOOKUP(G193,'ЛИМИТИ ПО МЕРАМА'!$B$6:$F$22,4,FALSE),IF(H193=65%,VLOOKUP(G193,'ЛИМИТИ ПО МЕРАМА'!$B$6:$F$22,5,FALSE))))),IF(H193=0.5,VLOOKUP(G193,'ЛИМИТИ ПО МЕРАМА'!$B$28:$C$37,2,FALSE),"ПРОВЕРИТИ УНОС"))</f>
        <v>ПРОВЕРИТИ УНОС</v>
      </c>
      <c r="J193" s="42" t="str">
        <f t="shared" si="23"/>
        <v>Изолација крова│</v>
      </c>
      <c r="K193" s="68"/>
      <c r="L193" s="38" t="str">
        <f t="shared" si="22"/>
        <v>ПРОВЕРИТИ УНОС</v>
      </c>
      <c r="M193" s="43" t="e">
        <f t="shared" si="27"/>
        <v>#VALUE!</v>
      </c>
      <c r="N193" s="41" t="e">
        <f t="shared" si="24"/>
        <v>#VALUE!</v>
      </c>
      <c r="O193" s="44" t="e">
        <f t="shared" si="25"/>
        <v>#VALUE!</v>
      </c>
      <c r="P193" s="59"/>
      <c r="Q193" s="44" t="e">
        <f t="shared" si="26"/>
        <v>#VALUE!</v>
      </c>
      <c r="R193" s="59"/>
    </row>
    <row r="194" spans="1:18" ht="28.5" x14ac:dyDescent="0.45">
      <c r="A194" s="3">
        <v>184</v>
      </c>
      <c r="B194" s="56"/>
      <c r="C194" s="56"/>
      <c r="D194" s="56"/>
      <c r="E194" s="56"/>
      <c r="F194" s="56"/>
      <c r="G194" s="57" t="s">
        <v>14</v>
      </c>
      <c r="H194" s="58"/>
      <c r="I194" s="38" t="str">
        <f>IF(F194 = "кућа", IF( H194 = 50%,   VLOOKUP(G194,'ЛИМИТИ ПО МЕРАМА'!$B$6:$F$22,2,FALSE),   IF(H194=55%,VLOOKUP(G194,'ЛИМИТИ ПО МЕРАМА'!$B$6:$F$22,3,FALSE),IF(H194=60%,VLOOKUP(G194,'ЛИМИТИ ПО МЕРАМА'!$B$6:$F$22,4,FALSE),IF(H194=65%,VLOOKUP(G194,'ЛИМИТИ ПО МЕРАМА'!$B$6:$F$22,5,FALSE))))),IF(H194=0.5,VLOOKUP(G194,'ЛИМИТИ ПО МЕРАМА'!$B$28:$C$37,2,FALSE),"ПРОВЕРИТИ УНОС"))</f>
        <v>ПРОВЕРИТИ УНОС</v>
      </c>
      <c r="J194" s="9" t="str">
        <f t="shared" si="23"/>
        <v>Изолација фасаде│</v>
      </c>
      <c r="K194" s="67"/>
      <c r="L194" s="38" t="str">
        <f t="shared" si="22"/>
        <v>ПРОВЕРИТИ УНОС</v>
      </c>
      <c r="M194" s="29" t="e">
        <f t="shared" si="27"/>
        <v>#VALUE!</v>
      </c>
      <c r="N194" s="2" t="e">
        <f t="shared" si="24"/>
        <v>#VALUE!</v>
      </c>
      <c r="O194" s="30" t="e">
        <f t="shared" si="25"/>
        <v>#VALUE!</v>
      </c>
      <c r="P194" s="56"/>
      <c r="Q194" s="30" t="e">
        <f t="shared" si="26"/>
        <v>#VALUE!</v>
      </c>
      <c r="R194" s="56"/>
    </row>
    <row r="195" spans="1:18" ht="28.5" x14ac:dyDescent="0.45">
      <c r="A195" s="40">
        <v>185</v>
      </c>
      <c r="B195" s="59"/>
      <c r="C195" s="59"/>
      <c r="D195" s="59"/>
      <c r="E195" s="59"/>
      <c r="F195" s="59"/>
      <c r="G195" s="60" t="s">
        <v>15</v>
      </c>
      <c r="H195" s="61"/>
      <c r="I195" s="38" t="str">
        <f>IF(F195 = "кућа", IF( H195 = 50%,   VLOOKUP(G195,'ЛИМИТИ ПО МЕРАМА'!$B$6:$F$22,2,FALSE),   IF(H195=55%,VLOOKUP(G195,'ЛИМИТИ ПО МЕРАМА'!$B$6:$F$22,3,FALSE),IF(H195=60%,VLOOKUP(G195,'ЛИМИТИ ПО МЕРАМА'!$B$6:$F$22,4,FALSE),IF(H195=65%,VLOOKUP(G195,'ЛИМИТИ ПО МЕРАМА'!$B$6:$F$22,5,FALSE))))),IF(H195=0.5,VLOOKUP(G195,'ЛИМИТИ ПО МЕРАМА'!$B$28:$C$37,2,FALSE),"ПРОВЕРИТИ УНОС"))</f>
        <v>ПРОВЕРИТИ УНОС</v>
      </c>
      <c r="J195" s="42" t="str">
        <f t="shared" si="23"/>
        <v>Изолација крова│</v>
      </c>
      <c r="K195" s="68"/>
      <c r="L195" s="38" t="str">
        <f t="shared" si="22"/>
        <v>ПРОВЕРИТИ УНОС</v>
      </c>
      <c r="M195" s="43" t="e">
        <f t="shared" si="27"/>
        <v>#VALUE!</v>
      </c>
      <c r="N195" s="41" t="e">
        <f t="shared" si="24"/>
        <v>#VALUE!</v>
      </c>
      <c r="O195" s="44" t="e">
        <f t="shared" si="25"/>
        <v>#VALUE!</v>
      </c>
      <c r="P195" s="59"/>
      <c r="Q195" s="44" t="e">
        <f t="shared" si="26"/>
        <v>#VALUE!</v>
      </c>
      <c r="R195" s="59"/>
    </row>
    <row r="196" spans="1:18" ht="28.5" x14ac:dyDescent="0.45">
      <c r="A196" s="3">
        <v>186</v>
      </c>
      <c r="B196" s="56"/>
      <c r="C196" s="56"/>
      <c r="D196" s="56"/>
      <c r="E196" s="56"/>
      <c r="F196" s="56"/>
      <c r="G196" s="57" t="s">
        <v>14</v>
      </c>
      <c r="H196" s="58"/>
      <c r="I196" s="38" t="str">
        <f>IF(F196 = "кућа", IF( H196 = 50%,   VLOOKUP(G196,'ЛИМИТИ ПО МЕРАМА'!$B$6:$F$22,2,FALSE),   IF(H196=55%,VLOOKUP(G196,'ЛИМИТИ ПО МЕРАМА'!$B$6:$F$22,3,FALSE),IF(H196=60%,VLOOKUP(G196,'ЛИМИТИ ПО МЕРАМА'!$B$6:$F$22,4,FALSE),IF(H196=65%,VLOOKUP(G196,'ЛИМИТИ ПО МЕРАМА'!$B$6:$F$22,5,FALSE))))),IF(H196=0.5,VLOOKUP(G196,'ЛИМИТИ ПО МЕРАМА'!$B$28:$C$37,2,FALSE),"ПРОВЕРИТИ УНОС"))</f>
        <v>ПРОВЕРИТИ УНОС</v>
      </c>
      <c r="J196" s="9" t="str">
        <f t="shared" si="23"/>
        <v>Изолација фасаде│</v>
      </c>
      <c r="K196" s="67"/>
      <c r="L196" s="38" t="str">
        <f t="shared" si="22"/>
        <v>ПРОВЕРИТИ УНОС</v>
      </c>
      <c r="M196" s="29" t="e">
        <f t="shared" si="27"/>
        <v>#VALUE!</v>
      </c>
      <c r="N196" s="2" t="e">
        <f t="shared" si="24"/>
        <v>#VALUE!</v>
      </c>
      <c r="O196" s="30" t="e">
        <f t="shared" si="25"/>
        <v>#VALUE!</v>
      </c>
      <c r="P196" s="56"/>
      <c r="Q196" s="30" t="e">
        <f t="shared" si="26"/>
        <v>#VALUE!</v>
      </c>
      <c r="R196" s="56"/>
    </row>
    <row r="197" spans="1:18" ht="28.5" x14ac:dyDescent="0.45">
      <c r="A197" s="40">
        <v>187</v>
      </c>
      <c r="B197" s="59"/>
      <c r="C197" s="59"/>
      <c r="D197" s="59"/>
      <c r="E197" s="59"/>
      <c r="F197" s="59"/>
      <c r="G197" s="60" t="s">
        <v>15</v>
      </c>
      <c r="H197" s="61"/>
      <c r="I197" s="38" t="str">
        <f>IF(F197 = "кућа", IF( H197 = 50%,   VLOOKUP(G197,'ЛИМИТИ ПО МЕРАМА'!$B$6:$F$22,2,FALSE),   IF(H197=55%,VLOOKUP(G197,'ЛИМИТИ ПО МЕРАМА'!$B$6:$F$22,3,FALSE),IF(H197=60%,VLOOKUP(G197,'ЛИМИТИ ПО МЕРАМА'!$B$6:$F$22,4,FALSE),IF(H197=65%,VLOOKUP(G197,'ЛИМИТИ ПО МЕРАМА'!$B$6:$F$22,5,FALSE))))),IF(H197=0.5,VLOOKUP(G197,'ЛИМИТИ ПО МЕРАМА'!$B$28:$C$37,2,FALSE),"ПРОВЕРИТИ УНОС"))</f>
        <v>ПРОВЕРИТИ УНОС</v>
      </c>
      <c r="J197" s="42" t="str">
        <f t="shared" si="23"/>
        <v>Изолација крова│</v>
      </c>
      <c r="K197" s="68"/>
      <c r="L197" s="38" t="str">
        <f t="shared" si="22"/>
        <v>ПРОВЕРИТИ УНОС</v>
      </c>
      <c r="M197" s="43" t="e">
        <f t="shared" si="27"/>
        <v>#VALUE!</v>
      </c>
      <c r="N197" s="41" t="e">
        <f t="shared" si="24"/>
        <v>#VALUE!</v>
      </c>
      <c r="O197" s="44" t="e">
        <f t="shared" si="25"/>
        <v>#VALUE!</v>
      </c>
      <c r="P197" s="59"/>
      <c r="Q197" s="44" t="e">
        <f t="shared" si="26"/>
        <v>#VALUE!</v>
      </c>
      <c r="R197" s="59"/>
    </row>
    <row r="198" spans="1:18" ht="28.5" x14ac:dyDescent="0.45">
      <c r="A198" s="3">
        <v>188</v>
      </c>
      <c r="B198" s="56"/>
      <c r="C198" s="56"/>
      <c r="D198" s="56"/>
      <c r="E198" s="56"/>
      <c r="F198" s="56"/>
      <c r="G198" s="57" t="s">
        <v>14</v>
      </c>
      <c r="H198" s="58"/>
      <c r="I198" s="38" t="str">
        <f>IF(F198 = "кућа", IF( H198 = 50%,   VLOOKUP(G198,'ЛИМИТИ ПО МЕРАМА'!$B$6:$F$22,2,FALSE),   IF(H198=55%,VLOOKUP(G198,'ЛИМИТИ ПО МЕРАМА'!$B$6:$F$22,3,FALSE),IF(H198=60%,VLOOKUP(G198,'ЛИМИТИ ПО МЕРАМА'!$B$6:$F$22,4,FALSE),IF(H198=65%,VLOOKUP(G198,'ЛИМИТИ ПО МЕРАМА'!$B$6:$F$22,5,FALSE))))),IF(H198=0.5,VLOOKUP(G198,'ЛИМИТИ ПО МЕРАМА'!$B$28:$C$37,2,FALSE),"ПРОВЕРИТИ УНОС"))</f>
        <v>ПРОВЕРИТИ УНОС</v>
      </c>
      <c r="J198" s="9" t="str">
        <f t="shared" si="23"/>
        <v>Изолација фасаде│</v>
      </c>
      <c r="K198" s="67"/>
      <c r="L198" s="38" t="str">
        <f t="shared" si="22"/>
        <v>ПРОВЕРИТИ УНОС</v>
      </c>
      <c r="M198" s="29" t="e">
        <f t="shared" si="27"/>
        <v>#VALUE!</v>
      </c>
      <c r="N198" s="2" t="e">
        <f t="shared" si="24"/>
        <v>#VALUE!</v>
      </c>
      <c r="O198" s="30" t="e">
        <f t="shared" si="25"/>
        <v>#VALUE!</v>
      </c>
      <c r="P198" s="56"/>
      <c r="Q198" s="30" t="e">
        <f t="shared" si="26"/>
        <v>#VALUE!</v>
      </c>
      <c r="R198" s="56"/>
    </row>
    <row r="199" spans="1:18" ht="28.5" x14ac:dyDescent="0.45">
      <c r="A199" s="40">
        <v>189</v>
      </c>
      <c r="B199" s="59"/>
      <c r="C199" s="59"/>
      <c r="D199" s="59"/>
      <c r="E199" s="59"/>
      <c r="F199" s="59"/>
      <c r="G199" s="60" t="s">
        <v>15</v>
      </c>
      <c r="H199" s="61"/>
      <c r="I199" s="38" t="str">
        <f>IF(F199 = "кућа", IF( H199 = 50%,   VLOOKUP(G199,'ЛИМИТИ ПО МЕРАМА'!$B$6:$F$22,2,FALSE),   IF(H199=55%,VLOOKUP(G199,'ЛИМИТИ ПО МЕРАМА'!$B$6:$F$22,3,FALSE),IF(H199=60%,VLOOKUP(G199,'ЛИМИТИ ПО МЕРАМА'!$B$6:$F$22,4,FALSE),IF(H199=65%,VLOOKUP(G199,'ЛИМИТИ ПО МЕРАМА'!$B$6:$F$22,5,FALSE))))),IF(H199=0.5,VLOOKUP(G199,'ЛИМИТИ ПО МЕРАМА'!$B$28:$C$37,2,FALSE),"ПРОВЕРИТИ УНОС"))</f>
        <v>ПРОВЕРИТИ УНОС</v>
      </c>
      <c r="J199" s="42" t="str">
        <f t="shared" si="23"/>
        <v>Изолација крова│</v>
      </c>
      <c r="K199" s="68"/>
      <c r="L199" s="38" t="str">
        <f t="shared" si="22"/>
        <v>ПРОВЕРИТИ УНОС</v>
      </c>
      <c r="M199" s="43" t="e">
        <f t="shared" si="27"/>
        <v>#VALUE!</v>
      </c>
      <c r="N199" s="41" t="e">
        <f t="shared" si="24"/>
        <v>#VALUE!</v>
      </c>
      <c r="O199" s="44" t="e">
        <f t="shared" si="25"/>
        <v>#VALUE!</v>
      </c>
      <c r="P199" s="59"/>
      <c r="Q199" s="44" t="e">
        <f t="shared" si="26"/>
        <v>#VALUE!</v>
      </c>
      <c r="R199" s="59"/>
    </row>
    <row r="200" spans="1:18" ht="28.5" x14ac:dyDescent="0.45">
      <c r="A200" s="3">
        <v>190</v>
      </c>
      <c r="B200" s="56"/>
      <c r="C200" s="56"/>
      <c r="D200" s="56"/>
      <c r="E200" s="56"/>
      <c r="F200" s="56"/>
      <c r="G200" s="57" t="s">
        <v>14</v>
      </c>
      <c r="H200" s="58"/>
      <c r="I200" s="38" t="str">
        <f>IF(F200 = "кућа", IF( H200 = 50%,   VLOOKUP(G200,'ЛИМИТИ ПО МЕРАМА'!$B$6:$F$22,2,FALSE),   IF(H200=55%,VLOOKUP(G200,'ЛИМИТИ ПО МЕРАМА'!$B$6:$F$22,3,FALSE),IF(H200=60%,VLOOKUP(G200,'ЛИМИТИ ПО МЕРАМА'!$B$6:$F$22,4,FALSE),IF(H200=65%,VLOOKUP(G200,'ЛИМИТИ ПО МЕРАМА'!$B$6:$F$22,5,FALSE))))),IF(H200=0.5,VLOOKUP(G200,'ЛИМИТИ ПО МЕРАМА'!$B$28:$C$37,2,FALSE),"ПРОВЕРИТИ УНОС"))</f>
        <v>ПРОВЕРИТИ УНОС</v>
      </c>
      <c r="J200" s="9" t="str">
        <f t="shared" si="23"/>
        <v>Изолација фасаде│</v>
      </c>
      <c r="K200" s="67"/>
      <c r="L200" s="38" t="str">
        <f t="shared" si="22"/>
        <v>ПРОВЕРИТИ УНОС</v>
      </c>
      <c r="M200" s="29" t="e">
        <f t="shared" si="27"/>
        <v>#VALUE!</v>
      </c>
      <c r="N200" s="2" t="e">
        <f t="shared" si="24"/>
        <v>#VALUE!</v>
      </c>
      <c r="O200" s="30" t="e">
        <f t="shared" si="25"/>
        <v>#VALUE!</v>
      </c>
      <c r="P200" s="56"/>
      <c r="Q200" s="30" t="e">
        <f t="shared" si="26"/>
        <v>#VALUE!</v>
      </c>
      <c r="R200" s="56"/>
    </row>
    <row r="201" spans="1:18" ht="28.5" x14ac:dyDescent="0.45">
      <c r="A201" s="40">
        <v>191</v>
      </c>
      <c r="B201" s="59"/>
      <c r="C201" s="59"/>
      <c r="D201" s="59"/>
      <c r="E201" s="59"/>
      <c r="F201" s="59"/>
      <c r="G201" s="60" t="s">
        <v>15</v>
      </c>
      <c r="H201" s="61"/>
      <c r="I201" s="38" t="str">
        <f>IF(F201 = "кућа", IF( H201 = 50%,   VLOOKUP(G201,'ЛИМИТИ ПО МЕРАМА'!$B$6:$F$22,2,FALSE),   IF(H201=55%,VLOOKUP(G201,'ЛИМИТИ ПО МЕРАМА'!$B$6:$F$22,3,FALSE),IF(H201=60%,VLOOKUP(G201,'ЛИМИТИ ПО МЕРАМА'!$B$6:$F$22,4,FALSE),IF(H201=65%,VLOOKUP(G201,'ЛИМИТИ ПО МЕРАМА'!$B$6:$F$22,5,FALSE))))),IF(H201=0.5,VLOOKUP(G201,'ЛИМИТИ ПО МЕРАМА'!$B$28:$C$37,2,FALSE),"ПРОВЕРИТИ УНОС"))</f>
        <v>ПРОВЕРИТИ УНОС</v>
      </c>
      <c r="J201" s="42" t="str">
        <f t="shared" si="23"/>
        <v>Изолација крова│</v>
      </c>
      <c r="K201" s="68"/>
      <c r="L201" s="38" t="str">
        <f t="shared" si="22"/>
        <v>ПРОВЕРИТИ УНОС</v>
      </c>
      <c r="M201" s="43" t="e">
        <f t="shared" si="27"/>
        <v>#VALUE!</v>
      </c>
      <c r="N201" s="41" t="e">
        <f t="shared" si="24"/>
        <v>#VALUE!</v>
      </c>
      <c r="O201" s="44" t="e">
        <f t="shared" si="25"/>
        <v>#VALUE!</v>
      </c>
      <c r="P201" s="59"/>
      <c r="Q201" s="44" t="e">
        <f t="shared" si="26"/>
        <v>#VALUE!</v>
      </c>
      <c r="R201" s="59"/>
    </row>
    <row r="202" spans="1:18" ht="28.5" x14ac:dyDescent="0.45">
      <c r="A202" s="3">
        <v>192</v>
      </c>
      <c r="B202" s="56"/>
      <c r="C202" s="56"/>
      <c r="D202" s="56"/>
      <c r="E202" s="56"/>
      <c r="F202" s="56"/>
      <c r="G202" s="57" t="s">
        <v>14</v>
      </c>
      <c r="H202" s="58"/>
      <c r="I202" s="38" t="str">
        <f>IF(F202 = "кућа", IF( H202 = 50%,   VLOOKUP(G202,'ЛИМИТИ ПО МЕРАМА'!$B$6:$F$22,2,FALSE),   IF(H202=55%,VLOOKUP(G202,'ЛИМИТИ ПО МЕРАМА'!$B$6:$F$22,3,FALSE),IF(H202=60%,VLOOKUP(G202,'ЛИМИТИ ПО МЕРАМА'!$B$6:$F$22,4,FALSE),IF(H202=65%,VLOOKUP(G202,'ЛИМИТИ ПО МЕРАМА'!$B$6:$F$22,5,FALSE))))),IF(H202=0.5,VLOOKUP(G202,'ЛИМИТИ ПО МЕРАМА'!$B$28:$C$37,2,FALSE),"ПРОВЕРИТИ УНОС"))</f>
        <v>ПРОВЕРИТИ УНОС</v>
      </c>
      <c r="J202" s="9" t="str">
        <f t="shared" si="23"/>
        <v>Изолација фасаде│</v>
      </c>
      <c r="K202" s="67"/>
      <c r="L202" s="38" t="str">
        <f t="shared" si="22"/>
        <v>ПРОВЕРИТИ УНОС</v>
      </c>
      <c r="M202" s="29" t="e">
        <f t="shared" si="27"/>
        <v>#VALUE!</v>
      </c>
      <c r="N202" s="2" t="e">
        <f t="shared" si="24"/>
        <v>#VALUE!</v>
      </c>
      <c r="O202" s="30" t="e">
        <f t="shared" si="25"/>
        <v>#VALUE!</v>
      </c>
      <c r="P202" s="56"/>
      <c r="Q202" s="30" t="e">
        <f t="shared" si="26"/>
        <v>#VALUE!</v>
      </c>
      <c r="R202" s="56"/>
    </row>
    <row r="203" spans="1:18" ht="28.5" x14ac:dyDescent="0.45">
      <c r="A203" s="40">
        <v>193</v>
      </c>
      <c r="B203" s="59"/>
      <c r="C203" s="59"/>
      <c r="D203" s="59"/>
      <c r="E203" s="59"/>
      <c r="F203" s="59"/>
      <c r="G203" s="60" t="s">
        <v>15</v>
      </c>
      <c r="H203" s="61"/>
      <c r="I203" s="38" t="str">
        <f>IF(F203 = "кућа", IF( H203 = 50%,   VLOOKUP(G203,'ЛИМИТИ ПО МЕРАМА'!$B$6:$F$22,2,FALSE),   IF(H203=55%,VLOOKUP(G203,'ЛИМИТИ ПО МЕРАМА'!$B$6:$F$22,3,FALSE),IF(H203=60%,VLOOKUP(G203,'ЛИМИТИ ПО МЕРАМА'!$B$6:$F$22,4,FALSE),IF(H203=65%,VLOOKUP(G203,'ЛИМИТИ ПО МЕРАМА'!$B$6:$F$22,5,FALSE))))),IF(H203=0.5,VLOOKUP(G203,'ЛИМИТИ ПО МЕРАМА'!$B$28:$C$37,2,FALSE),"ПРОВЕРИТИ УНОС"))</f>
        <v>ПРОВЕРИТИ УНОС</v>
      </c>
      <c r="J203" s="42" t="str">
        <f t="shared" si="23"/>
        <v>Изолација крова│</v>
      </c>
      <c r="K203" s="68"/>
      <c r="L203" s="38" t="str">
        <f t="shared" si="22"/>
        <v>ПРОВЕРИТИ УНОС</v>
      </c>
      <c r="M203" s="43" t="e">
        <f t="shared" si="27"/>
        <v>#VALUE!</v>
      </c>
      <c r="N203" s="41" t="e">
        <f t="shared" si="24"/>
        <v>#VALUE!</v>
      </c>
      <c r="O203" s="44" t="e">
        <f t="shared" si="25"/>
        <v>#VALUE!</v>
      </c>
      <c r="P203" s="59"/>
      <c r="Q203" s="44" t="e">
        <f t="shared" si="26"/>
        <v>#VALUE!</v>
      </c>
      <c r="R203" s="59"/>
    </row>
    <row r="204" spans="1:18" ht="28.5" x14ac:dyDescent="0.45">
      <c r="A204" s="3">
        <v>194</v>
      </c>
      <c r="B204" s="56"/>
      <c r="C204" s="56"/>
      <c r="D204" s="56"/>
      <c r="E204" s="56"/>
      <c r="F204" s="56"/>
      <c r="G204" s="57" t="s">
        <v>14</v>
      </c>
      <c r="H204" s="58"/>
      <c r="I204" s="38" t="str">
        <f>IF(F204 = "кућа", IF( H204 = 50%,   VLOOKUP(G204,'ЛИМИТИ ПО МЕРАМА'!$B$6:$F$22,2,FALSE),   IF(H204=55%,VLOOKUP(G204,'ЛИМИТИ ПО МЕРАМА'!$B$6:$F$22,3,FALSE),IF(H204=60%,VLOOKUP(G204,'ЛИМИТИ ПО МЕРАМА'!$B$6:$F$22,4,FALSE),IF(H204=65%,VLOOKUP(G204,'ЛИМИТИ ПО МЕРАМА'!$B$6:$F$22,5,FALSE))))),IF(H204=0.5,VLOOKUP(G204,'ЛИМИТИ ПО МЕРАМА'!$B$28:$C$37,2,FALSE),"ПРОВЕРИТИ УНОС"))</f>
        <v>ПРОВЕРИТИ УНОС</v>
      </c>
      <c r="J204" s="9" t="str">
        <f t="shared" si="23"/>
        <v>Изолација фасаде│</v>
      </c>
      <c r="K204" s="67"/>
      <c r="L204" s="38" t="str">
        <f t="shared" si="22"/>
        <v>ПРОВЕРИТИ УНОС</v>
      </c>
      <c r="M204" s="29" t="e">
        <f t="shared" si="27"/>
        <v>#VALUE!</v>
      </c>
      <c r="N204" s="2" t="e">
        <f t="shared" si="24"/>
        <v>#VALUE!</v>
      </c>
      <c r="O204" s="30" t="e">
        <f t="shared" si="25"/>
        <v>#VALUE!</v>
      </c>
      <c r="P204" s="56"/>
      <c r="Q204" s="30" t="e">
        <f t="shared" si="26"/>
        <v>#VALUE!</v>
      </c>
      <c r="R204" s="56"/>
    </row>
    <row r="205" spans="1:18" ht="28.5" x14ac:dyDescent="0.45">
      <c r="A205" s="40">
        <v>195</v>
      </c>
      <c r="B205" s="59"/>
      <c r="C205" s="59"/>
      <c r="D205" s="59"/>
      <c r="E205" s="59"/>
      <c r="F205" s="59"/>
      <c r="G205" s="60" t="s">
        <v>15</v>
      </c>
      <c r="H205" s="61"/>
      <c r="I205" s="38" t="str">
        <f>IF(F205 = "кућа", IF( H205 = 50%,   VLOOKUP(G205,'ЛИМИТИ ПО МЕРАМА'!$B$6:$F$22,2,FALSE),   IF(H205=55%,VLOOKUP(G205,'ЛИМИТИ ПО МЕРАМА'!$B$6:$F$22,3,FALSE),IF(H205=60%,VLOOKUP(G205,'ЛИМИТИ ПО МЕРАМА'!$B$6:$F$22,4,FALSE),IF(H205=65%,VLOOKUP(G205,'ЛИМИТИ ПО МЕРАМА'!$B$6:$F$22,5,FALSE))))),IF(H205=0.5,VLOOKUP(G205,'ЛИМИТИ ПО МЕРАМА'!$B$28:$C$37,2,FALSE),"ПРОВЕРИТИ УНОС"))</f>
        <v>ПРОВЕРИТИ УНОС</v>
      </c>
      <c r="J205" s="42" t="str">
        <f t="shared" si="23"/>
        <v>Изолација крова│</v>
      </c>
      <c r="K205" s="68"/>
      <c r="L205" s="38" t="str">
        <f t="shared" ref="L205:L268" si="28">IF(ISNUMBER(I205),IF(H205*K205&gt;I205,I205,K205*H205),"ПРОВЕРИТИ УНОС")</f>
        <v>ПРОВЕРИТИ УНОС</v>
      </c>
      <c r="M205" s="43" t="e">
        <f t="shared" si="27"/>
        <v>#VALUE!</v>
      </c>
      <c r="N205" s="41" t="e">
        <f t="shared" si="24"/>
        <v>#VALUE!</v>
      </c>
      <c r="O205" s="44" t="e">
        <f t="shared" si="25"/>
        <v>#VALUE!</v>
      </c>
      <c r="P205" s="59"/>
      <c r="Q205" s="44" t="e">
        <f t="shared" si="26"/>
        <v>#VALUE!</v>
      </c>
      <c r="R205" s="59"/>
    </row>
    <row r="206" spans="1:18" ht="28.5" x14ac:dyDescent="0.45">
      <c r="A206" s="3">
        <v>196</v>
      </c>
      <c r="B206" s="56"/>
      <c r="C206" s="56"/>
      <c r="D206" s="56"/>
      <c r="E206" s="56"/>
      <c r="F206" s="56"/>
      <c r="G206" s="57" t="s">
        <v>14</v>
      </c>
      <c r="H206" s="58"/>
      <c r="I206" s="38" t="str">
        <f>IF(F206 = "кућа", IF( H206 = 50%,   VLOOKUP(G206,'ЛИМИТИ ПО МЕРАМА'!$B$6:$F$22,2,FALSE),   IF(H206=55%,VLOOKUP(G206,'ЛИМИТИ ПО МЕРАМА'!$B$6:$F$22,3,FALSE),IF(H206=60%,VLOOKUP(G206,'ЛИМИТИ ПО МЕРАМА'!$B$6:$F$22,4,FALSE),IF(H206=65%,VLOOKUP(G206,'ЛИМИТИ ПО МЕРАМА'!$B$6:$F$22,5,FALSE))))),IF(H206=0.5,VLOOKUP(G206,'ЛИМИТИ ПО МЕРАМА'!$B$28:$C$37,2,FALSE),"ПРОВЕРИТИ УНОС"))</f>
        <v>ПРОВЕРИТИ УНОС</v>
      </c>
      <c r="J206" s="9" t="str">
        <f t="shared" si="23"/>
        <v>Изолација фасаде│</v>
      </c>
      <c r="K206" s="67"/>
      <c r="L206" s="38" t="str">
        <f t="shared" si="28"/>
        <v>ПРОВЕРИТИ УНОС</v>
      </c>
      <c r="M206" s="29" t="e">
        <f t="shared" si="27"/>
        <v>#VALUE!</v>
      </c>
      <c r="N206" s="2" t="e">
        <f t="shared" si="24"/>
        <v>#VALUE!</v>
      </c>
      <c r="O206" s="30" t="e">
        <f t="shared" si="25"/>
        <v>#VALUE!</v>
      </c>
      <c r="P206" s="56"/>
      <c r="Q206" s="30" t="e">
        <f t="shared" si="26"/>
        <v>#VALUE!</v>
      </c>
      <c r="R206" s="56"/>
    </row>
    <row r="207" spans="1:18" ht="28.5" x14ac:dyDescent="0.45">
      <c r="A207" s="40">
        <v>197</v>
      </c>
      <c r="B207" s="59"/>
      <c r="C207" s="59"/>
      <c r="D207" s="59"/>
      <c r="E207" s="59"/>
      <c r="F207" s="59"/>
      <c r="G207" s="60" t="s">
        <v>15</v>
      </c>
      <c r="H207" s="61"/>
      <c r="I207" s="38" t="str">
        <f>IF(F207 = "кућа", IF( H207 = 50%,   VLOOKUP(G207,'ЛИМИТИ ПО МЕРАМА'!$B$6:$F$22,2,FALSE),   IF(H207=55%,VLOOKUP(G207,'ЛИМИТИ ПО МЕРАМА'!$B$6:$F$22,3,FALSE),IF(H207=60%,VLOOKUP(G207,'ЛИМИТИ ПО МЕРАМА'!$B$6:$F$22,4,FALSE),IF(H207=65%,VLOOKUP(G207,'ЛИМИТИ ПО МЕРАМА'!$B$6:$F$22,5,FALSE))))),IF(H207=0.5,VLOOKUP(G207,'ЛИМИТИ ПО МЕРАМА'!$B$28:$C$37,2,FALSE),"ПРОВЕРИТИ УНОС"))</f>
        <v>ПРОВЕРИТИ УНОС</v>
      </c>
      <c r="J207" s="42" t="str">
        <f t="shared" si="23"/>
        <v>Изолација крова│</v>
      </c>
      <c r="K207" s="68"/>
      <c r="L207" s="38" t="str">
        <f t="shared" si="28"/>
        <v>ПРОВЕРИТИ УНОС</v>
      </c>
      <c r="M207" s="43" t="e">
        <f t="shared" si="27"/>
        <v>#VALUE!</v>
      </c>
      <c r="N207" s="41" t="e">
        <f t="shared" si="24"/>
        <v>#VALUE!</v>
      </c>
      <c r="O207" s="44" t="e">
        <f t="shared" si="25"/>
        <v>#VALUE!</v>
      </c>
      <c r="P207" s="59"/>
      <c r="Q207" s="44" t="e">
        <f t="shared" si="26"/>
        <v>#VALUE!</v>
      </c>
      <c r="R207" s="59"/>
    </row>
    <row r="208" spans="1:18" ht="28.5" x14ac:dyDescent="0.45">
      <c r="A208" s="3">
        <v>198</v>
      </c>
      <c r="B208" s="56"/>
      <c r="C208" s="56"/>
      <c r="D208" s="56"/>
      <c r="E208" s="56"/>
      <c r="F208" s="56"/>
      <c r="G208" s="57" t="s">
        <v>14</v>
      </c>
      <c r="H208" s="58"/>
      <c r="I208" s="38" t="str">
        <f>IF(F208 = "кућа", IF( H208 = 50%,   VLOOKUP(G208,'ЛИМИТИ ПО МЕРАМА'!$B$6:$F$22,2,FALSE),   IF(H208=55%,VLOOKUP(G208,'ЛИМИТИ ПО МЕРАМА'!$B$6:$F$22,3,FALSE),IF(H208=60%,VLOOKUP(G208,'ЛИМИТИ ПО МЕРАМА'!$B$6:$F$22,4,FALSE),IF(H208=65%,VLOOKUP(G208,'ЛИМИТИ ПО МЕРАМА'!$B$6:$F$22,5,FALSE))))),IF(H208=0.5,VLOOKUP(G208,'ЛИМИТИ ПО МЕРАМА'!$B$28:$C$37,2,FALSE),"ПРОВЕРИТИ УНОС"))</f>
        <v>ПРОВЕРИТИ УНОС</v>
      </c>
      <c r="J208" s="9" t="str">
        <f t="shared" si="23"/>
        <v>Изолација фасаде│</v>
      </c>
      <c r="K208" s="67"/>
      <c r="L208" s="38" t="str">
        <f t="shared" si="28"/>
        <v>ПРОВЕРИТИ УНОС</v>
      </c>
      <c r="M208" s="29" t="e">
        <f t="shared" si="27"/>
        <v>#VALUE!</v>
      </c>
      <c r="N208" s="2" t="e">
        <f t="shared" si="24"/>
        <v>#VALUE!</v>
      </c>
      <c r="O208" s="30" t="e">
        <f t="shared" si="25"/>
        <v>#VALUE!</v>
      </c>
      <c r="P208" s="56"/>
      <c r="Q208" s="30" t="e">
        <f t="shared" si="26"/>
        <v>#VALUE!</v>
      </c>
      <c r="R208" s="56"/>
    </row>
    <row r="209" spans="1:18" ht="28.5" x14ac:dyDescent="0.45">
      <c r="A209" s="40">
        <v>199</v>
      </c>
      <c r="B209" s="59"/>
      <c r="C209" s="59"/>
      <c r="D209" s="59"/>
      <c r="E209" s="59"/>
      <c r="F209" s="59"/>
      <c r="G209" s="60" t="s">
        <v>15</v>
      </c>
      <c r="H209" s="61"/>
      <c r="I209" s="38" t="str">
        <f>IF(F209 = "кућа", IF( H209 = 50%,   VLOOKUP(G209,'ЛИМИТИ ПО МЕРАМА'!$B$6:$F$22,2,FALSE),   IF(H209=55%,VLOOKUP(G209,'ЛИМИТИ ПО МЕРАМА'!$B$6:$F$22,3,FALSE),IF(H209=60%,VLOOKUP(G209,'ЛИМИТИ ПО МЕРАМА'!$B$6:$F$22,4,FALSE),IF(H209=65%,VLOOKUP(G209,'ЛИМИТИ ПО МЕРАМА'!$B$6:$F$22,5,FALSE))))),IF(H209=0.5,VLOOKUP(G209,'ЛИМИТИ ПО МЕРАМА'!$B$28:$C$37,2,FALSE),"ПРОВЕРИТИ УНОС"))</f>
        <v>ПРОВЕРИТИ УНОС</v>
      </c>
      <c r="J209" s="42" t="str">
        <f t="shared" si="23"/>
        <v>Изолација крова│</v>
      </c>
      <c r="K209" s="68"/>
      <c r="L209" s="38" t="str">
        <f t="shared" si="28"/>
        <v>ПРОВЕРИТИ УНОС</v>
      </c>
      <c r="M209" s="43" t="e">
        <f t="shared" si="27"/>
        <v>#VALUE!</v>
      </c>
      <c r="N209" s="41" t="e">
        <f t="shared" si="24"/>
        <v>#VALUE!</v>
      </c>
      <c r="O209" s="44" t="e">
        <f t="shared" si="25"/>
        <v>#VALUE!</v>
      </c>
      <c r="P209" s="59"/>
      <c r="Q209" s="44" t="e">
        <f t="shared" si="26"/>
        <v>#VALUE!</v>
      </c>
      <c r="R209" s="59"/>
    </row>
    <row r="210" spans="1:18" ht="28.5" x14ac:dyDescent="0.45">
      <c r="A210" s="3">
        <v>200</v>
      </c>
      <c r="B210" s="56"/>
      <c r="C210" s="56"/>
      <c r="D210" s="56"/>
      <c r="E210" s="56"/>
      <c r="F210" s="56"/>
      <c r="G210" s="57" t="s">
        <v>14</v>
      </c>
      <c r="H210" s="58"/>
      <c r="I210" s="38" t="str">
        <f>IF(F210 = "кућа", IF( H210 = 50%,   VLOOKUP(G210,'ЛИМИТИ ПО МЕРАМА'!$B$6:$F$22,2,FALSE),   IF(H210=55%,VLOOKUP(G210,'ЛИМИТИ ПО МЕРАМА'!$B$6:$F$22,3,FALSE),IF(H210=60%,VLOOKUP(G210,'ЛИМИТИ ПО МЕРАМА'!$B$6:$F$22,4,FALSE),IF(H210=65%,VLOOKUP(G210,'ЛИМИТИ ПО МЕРАМА'!$B$6:$F$22,5,FALSE))))),IF(H210=0.5,VLOOKUP(G210,'ЛИМИТИ ПО МЕРАМА'!$B$28:$C$37,2,FALSE),"ПРОВЕРИТИ УНОС"))</f>
        <v>ПРОВЕРИТИ УНОС</v>
      </c>
      <c r="J210" s="9" t="str">
        <f t="shared" ref="J210:J273" si="29">G210&amp;"│"&amp;H210</f>
        <v>Изолација фасаде│</v>
      </c>
      <c r="K210" s="67"/>
      <c r="L210" s="38" t="str">
        <f t="shared" si="28"/>
        <v>ПРОВЕРИТИ УНОС</v>
      </c>
      <c r="M210" s="29" t="e">
        <f t="shared" si="27"/>
        <v>#VALUE!</v>
      </c>
      <c r="N210" s="2" t="e">
        <f t="shared" ref="N210:N273" si="30">IF(L210+M210&gt;K210,"DA","NE")</f>
        <v>#VALUE!</v>
      </c>
      <c r="O210" s="30" t="e">
        <f t="shared" ref="O210:O273" si="31">L210/K210</f>
        <v>#VALUE!</v>
      </c>
      <c r="P210" s="56"/>
      <c r="Q210" s="30" t="e">
        <f t="shared" ref="Q210:Q273" si="32">M210/K210</f>
        <v>#VALUE!</v>
      </c>
      <c r="R210" s="56"/>
    </row>
    <row r="211" spans="1:18" ht="28.5" x14ac:dyDescent="0.45">
      <c r="A211" s="40">
        <v>201</v>
      </c>
      <c r="B211" s="59"/>
      <c r="C211" s="59"/>
      <c r="D211" s="59"/>
      <c r="E211" s="59"/>
      <c r="F211" s="59"/>
      <c r="G211" s="60" t="s">
        <v>15</v>
      </c>
      <c r="H211" s="61"/>
      <c r="I211" s="38" t="str">
        <f>IF(F211 = "кућа", IF( H211 = 50%,   VLOOKUP(G211,'ЛИМИТИ ПО МЕРАМА'!$B$6:$F$22,2,FALSE),   IF(H211=55%,VLOOKUP(G211,'ЛИМИТИ ПО МЕРАМА'!$B$6:$F$22,3,FALSE),IF(H211=60%,VLOOKUP(G211,'ЛИМИТИ ПО МЕРАМА'!$B$6:$F$22,4,FALSE),IF(H211=65%,VLOOKUP(G211,'ЛИМИТИ ПО МЕРАМА'!$B$6:$F$22,5,FALSE))))),IF(H211=0.5,VLOOKUP(G211,'ЛИМИТИ ПО МЕРАМА'!$B$28:$C$37,2,FALSE),"ПРОВЕРИТИ УНОС"))</f>
        <v>ПРОВЕРИТИ УНОС</v>
      </c>
      <c r="J211" s="42" t="str">
        <f t="shared" si="29"/>
        <v>Изолација крова│</v>
      </c>
      <c r="K211" s="68"/>
      <c r="L211" s="38" t="str">
        <f t="shared" si="28"/>
        <v>ПРОВЕРИТИ УНОС</v>
      </c>
      <c r="M211" s="43" t="e">
        <f t="shared" ref="M211:M274" si="33">K211-L211</f>
        <v>#VALUE!</v>
      </c>
      <c r="N211" s="41" t="e">
        <f t="shared" si="30"/>
        <v>#VALUE!</v>
      </c>
      <c r="O211" s="44" t="e">
        <f t="shared" si="31"/>
        <v>#VALUE!</v>
      </c>
      <c r="P211" s="59"/>
      <c r="Q211" s="44" t="e">
        <f t="shared" si="32"/>
        <v>#VALUE!</v>
      </c>
      <c r="R211" s="59"/>
    </row>
    <row r="212" spans="1:18" ht="28.5" x14ac:dyDescent="0.45">
      <c r="A212" s="3">
        <v>202</v>
      </c>
      <c r="B212" s="56"/>
      <c r="C212" s="56"/>
      <c r="D212" s="56"/>
      <c r="E212" s="56"/>
      <c r="F212" s="56"/>
      <c r="G212" s="57" t="s">
        <v>14</v>
      </c>
      <c r="H212" s="58"/>
      <c r="I212" s="38" t="str">
        <f>IF(F212 = "кућа", IF( H212 = 50%,   VLOOKUP(G212,'ЛИМИТИ ПО МЕРАМА'!$B$6:$F$22,2,FALSE),   IF(H212=55%,VLOOKUP(G212,'ЛИМИТИ ПО МЕРАМА'!$B$6:$F$22,3,FALSE),IF(H212=60%,VLOOKUP(G212,'ЛИМИТИ ПО МЕРАМА'!$B$6:$F$22,4,FALSE),IF(H212=65%,VLOOKUP(G212,'ЛИМИТИ ПО МЕРАМА'!$B$6:$F$22,5,FALSE))))),IF(H212=0.5,VLOOKUP(G212,'ЛИМИТИ ПО МЕРАМА'!$B$28:$C$37,2,FALSE),"ПРОВЕРИТИ УНОС"))</f>
        <v>ПРОВЕРИТИ УНОС</v>
      </c>
      <c r="J212" s="9" t="str">
        <f t="shared" si="29"/>
        <v>Изолација фасаде│</v>
      </c>
      <c r="K212" s="67"/>
      <c r="L212" s="38" t="str">
        <f t="shared" si="28"/>
        <v>ПРОВЕРИТИ УНОС</v>
      </c>
      <c r="M212" s="29" t="e">
        <f t="shared" si="33"/>
        <v>#VALUE!</v>
      </c>
      <c r="N212" s="2" t="e">
        <f t="shared" si="30"/>
        <v>#VALUE!</v>
      </c>
      <c r="O212" s="30" t="e">
        <f t="shared" si="31"/>
        <v>#VALUE!</v>
      </c>
      <c r="P212" s="56"/>
      <c r="Q212" s="30" t="e">
        <f t="shared" si="32"/>
        <v>#VALUE!</v>
      </c>
      <c r="R212" s="56"/>
    </row>
    <row r="213" spans="1:18" ht="28.5" x14ac:dyDescent="0.45">
      <c r="A213" s="40">
        <v>203</v>
      </c>
      <c r="B213" s="59"/>
      <c r="C213" s="59"/>
      <c r="D213" s="59"/>
      <c r="E213" s="59"/>
      <c r="F213" s="59"/>
      <c r="G213" s="60" t="s">
        <v>15</v>
      </c>
      <c r="H213" s="61"/>
      <c r="I213" s="38" t="str">
        <f>IF(F213 = "кућа", IF( H213 = 50%,   VLOOKUP(G213,'ЛИМИТИ ПО МЕРАМА'!$B$6:$F$22,2,FALSE),   IF(H213=55%,VLOOKUP(G213,'ЛИМИТИ ПО МЕРАМА'!$B$6:$F$22,3,FALSE),IF(H213=60%,VLOOKUP(G213,'ЛИМИТИ ПО МЕРАМА'!$B$6:$F$22,4,FALSE),IF(H213=65%,VLOOKUP(G213,'ЛИМИТИ ПО МЕРАМА'!$B$6:$F$22,5,FALSE))))),IF(H213=0.5,VLOOKUP(G213,'ЛИМИТИ ПО МЕРАМА'!$B$28:$C$37,2,FALSE),"ПРОВЕРИТИ УНОС"))</f>
        <v>ПРОВЕРИТИ УНОС</v>
      </c>
      <c r="J213" s="42" t="str">
        <f t="shared" si="29"/>
        <v>Изолација крова│</v>
      </c>
      <c r="K213" s="68"/>
      <c r="L213" s="38" t="str">
        <f t="shared" si="28"/>
        <v>ПРОВЕРИТИ УНОС</v>
      </c>
      <c r="M213" s="43" t="e">
        <f t="shared" si="33"/>
        <v>#VALUE!</v>
      </c>
      <c r="N213" s="41" t="e">
        <f t="shared" si="30"/>
        <v>#VALUE!</v>
      </c>
      <c r="O213" s="44" t="e">
        <f t="shared" si="31"/>
        <v>#VALUE!</v>
      </c>
      <c r="P213" s="59"/>
      <c r="Q213" s="44" t="e">
        <f t="shared" si="32"/>
        <v>#VALUE!</v>
      </c>
      <c r="R213" s="59"/>
    </row>
    <row r="214" spans="1:18" ht="28.5" x14ac:dyDescent="0.45">
      <c r="A214" s="3">
        <v>204</v>
      </c>
      <c r="B214" s="56"/>
      <c r="C214" s="56"/>
      <c r="D214" s="56"/>
      <c r="E214" s="56"/>
      <c r="F214" s="56"/>
      <c r="G214" s="57" t="s">
        <v>14</v>
      </c>
      <c r="H214" s="58"/>
      <c r="I214" s="38" t="str">
        <f>IF(F214 = "кућа", IF( H214 = 50%,   VLOOKUP(G214,'ЛИМИТИ ПО МЕРАМА'!$B$6:$F$22,2,FALSE),   IF(H214=55%,VLOOKUP(G214,'ЛИМИТИ ПО МЕРАМА'!$B$6:$F$22,3,FALSE),IF(H214=60%,VLOOKUP(G214,'ЛИМИТИ ПО МЕРАМА'!$B$6:$F$22,4,FALSE),IF(H214=65%,VLOOKUP(G214,'ЛИМИТИ ПО МЕРАМА'!$B$6:$F$22,5,FALSE))))),IF(H214=0.5,VLOOKUP(G214,'ЛИМИТИ ПО МЕРАМА'!$B$28:$C$37,2,FALSE),"ПРОВЕРИТИ УНОС"))</f>
        <v>ПРОВЕРИТИ УНОС</v>
      </c>
      <c r="J214" s="9" t="str">
        <f t="shared" si="29"/>
        <v>Изолација фасаде│</v>
      </c>
      <c r="K214" s="67"/>
      <c r="L214" s="38" t="str">
        <f t="shared" si="28"/>
        <v>ПРОВЕРИТИ УНОС</v>
      </c>
      <c r="M214" s="29" t="e">
        <f t="shared" si="33"/>
        <v>#VALUE!</v>
      </c>
      <c r="N214" s="2" t="e">
        <f t="shared" si="30"/>
        <v>#VALUE!</v>
      </c>
      <c r="O214" s="30" t="e">
        <f t="shared" si="31"/>
        <v>#VALUE!</v>
      </c>
      <c r="P214" s="56"/>
      <c r="Q214" s="30" t="e">
        <f t="shared" si="32"/>
        <v>#VALUE!</v>
      </c>
      <c r="R214" s="56"/>
    </row>
    <row r="215" spans="1:18" ht="28.5" x14ac:dyDescent="0.45">
      <c r="A215" s="40">
        <v>205</v>
      </c>
      <c r="B215" s="59"/>
      <c r="C215" s="59"/>
      <c r="D215" s="59"/>
      <c r="E215" s="59"/>
      <c r="F215" s="59"/>
      <c r="G215" s="60" t="s">
        <v>15</v>
      </c>
      <c r="H215" s="61"/>
      <c r="I215" s="38" t="str">
        <f>IF(F215 = "кућа", IF( H215 = 50%,   VLOOKUP(G215,'ЛИМИТИ ПО МЕРАМА'!$B$6:$F$22,2,FALSE),   IF(H215=55%,VLOOKUP(G215,'ЛИМИТИ ПО МЕРАМА'!$B$6:$F$22,3,FALSE),IF(H215=60%,VLOOKUP(G215,'ЛИМИТИ ПО МЕРАМА'!$B$6:$F$22,4,FALSE),IF(H215=65%,VLOOKUP(G215,'ЛИМИТИ ПО МЕРАМА'!$B$6:$F$22,5,FALSE))))),IF(H215=0.5,VLOOKUP(G215,'ЛИМИТИ ПО МЕРАМА'!$B$28:$C$37,2,FALSE),"ПРОВЕРИТИ УНОС"))</f>
        <v>ПРОВЕРИТИ УНОС</v>
      </c>
      <c r="J215" s="42" t="str">
        <f t="shared" si="29"/>
        <v>Изолација крова│</v>
      </c>
      <c r="K215" s="68"/>
      <c r="L215" s="38" t="str">
        <f t="shared" si="28"/>
        <v>ПРОВЕРИТИ УНОС</v>
      </c>
      <c r="M215" s="43" t="e">
        <f t="shared" si="33"/>
        <v>#VALUE!</v>
      </c>
      <c r="N215" s="41" t="e">
        <f t="shared" si="30"/>
        <v>#VALUE!</v>
      </c>
      <c r="O215" s="44" t="e">
        <f t="shared" si="31"/>
        <v>#VALUE!</v>
      </c>
      <c r="P215" s="59"/>
      <c r="Q215" s="44" t="e">
        <f t="shared" si="32"/>
        <v>#VALUE!</v>
      </c>
      <c r="R215" s="59"/>
    </row>
    <row r="216" spans="1:18" ht="28.5" x14ac:dyDescent="0.45">
      <c r="A216" s="3">
        <v>206</v>
      </c>
      <c r="B216" s="56"/>
      <c r="C216" s="56"/>
      <c r="D216" s="56"/>
      <c r="E216" s="56"/>
      <c r="F216" s="56"/>
      <c r="G216" s="57" t="s">
        <v>14</v>
      </c>
      <c r="H216" s="58"/>
      <c r="I216" s="38" t="str">
        <f>IF(F216 = "кућа", IF( H216 = 50%,   VLOOKUP(G216,'ЛИМИТИ ПО МЕРАМА'!$B$6:$F$22,2,FALSE),   IF(H216=55%,VLOOKUP(G216,'ЛИМИТИ ПО МЕРАМА'!$B$6:$F$22,3,FALSE),IF(H216=60%,VLOOKUP(G216,'ЛИМИТИ ПО МЕРАМА'!$B$6:$F$22,4,FALSE),IF(H216=65%,VLOOKUP(G216,'ЛИМИТИ ПО МЕРАМА'!$B$6:$F$22,5,FALSE))))),IF(H216=0.5,VLOOKUP(G216,'ЛИМИТИ ПО МЕРАМА'!$B$28:$C$37,2,FALSE),"ПРОВЕРИТИ УНОС"))</f>
        <v>ПРОВЕРИТИ УНОС</v>
      </c>
      <c r="J216" s="9" t="str">
        <f t="shared" si="29"/>
        <v>Изолација фасаде│</v>
      </c>
      <c r="K216" s="67"/>
      <c r="L216" s="38" t="str">
        <f t="shared" si="28"/>
        <v>ПРОВЕРИТИ УНОС</v>
      </c>
      <c r="M216" s="29" t="e">
        <f t="shared" si="33"/>
        <v>#VALUE!</v>
      </c>
      <c r="N216" s="2" t="e">
        <f t="shared" si="30"/>
        <v>#VALUE!</v>
      </c>
      <c r="O216" s="30" t="e">
        <f t="shared" si="31"/>
        <v>#VALUE!</v>
      </c>
      <c r="P216" s="56"/>
      <c r="Q216" s="30" t="e">
        <f t="shared" si="32"/>
        <v>#VALUE!</v>
      </c>
      <c r="R216" s="56"/>
    </row>
    <row r="217" spans="1:18" ht="28.5" x14ac:dyDescent="0.45">
      <c r="A217" s="40">
        <v>207</v>
      </c>
      <c r="B217" s="59"/>
      <c r="C217" s="59"/>
      <c r="D217" s="59"/>
      <c r="E217" s="59"/>
      <c r="F217" s="59"/>
      <c r="G217" s="60" t="s">
        <v>15</v>
      </c>
      <c r="H217" s="61"/>
      <c r="I217" s="38" t="str">
        <f>IF(F217 = "кућа", IF( H217 = 50%,   VLOOKUP(G217,'ЛИМИТИ ПО МЕРАМА'!$B$6:$F$22,2,FALSE),   IF(H217=55%,VLOOKUP(G217,'ЛИМИТИ ПО МЕРАМА'!$B$6:$F$22,3,FALSE),IF(H217=60%,VLOOKUP(G217,'ЛИМИТИ ПО МЕРАМА'!$B$6:$F$22,4,FALSE),IF(H217=65%,VLOOKUP(G217,'ЛИМИТИ ПО МЕРАМА'!$B$6:$F$22,5,FALSE))))),IF(H217=0.5,VLOOKUP(G217,'ЛИМИТИ ПО МЕРАМА'!$B$28:$C$37,2,FALSE),"ПРОВЕРИТИ УНОС"))</f>
        <v>ПРОВЕРИТИ УНОС</v>
      </c>
      <c r="J217" s="42" t="str">
        <f t="shared" si="29"/>
        <v>Изолација крова│</v>
      </c>
      <c r="K217" s="68"/>
      <c r="L217" s="38" t="str">
        <f t="shared" si="28"/>
        <v>ПРОВЕРИТИ УНОС</v>
      </c>
      <c r="M217" s="43" t="e">
        <f t="shared" si="33"/>
        <v>#VALUE!</v>
      </c>
      <c r="N217" s="41" t="e">
        <f t="shared" si="30"/>
        <v>#VALUE!</v>
      </c>
      <c r="O217" s="44" t="e">
        <f t="shared" si="31"/>
        <v>#VALUE!</v>
      </c>
      <c r="P217" s="59"/>
      <c r="Q217" s="44" t="e">
        <f t="shared" si="32"/>
        <v>#VALUE!</v>
      </c>
      <c r="R217" s="59"/>
    </row>
    <row r="218" spans="1:18" ht="28.5" x14ac:dyDescent="0.45">
      <c r="A218" s="3">
        <v>208</v>
      </c>
      <c r="B218" s="56"/>
      <c r="C218" s="56"/>
      <c r="D218" s="56"/>
      <c r="E218" s="56"/>
      <c r="F218" s="56"/>
      <c r="G218" s="57" t="s">
        <v>14</v>
      </c>
      <c r="H218" s="58"/>
      <c r="I218" s="38" t="str">
        <f>IF(F218 = "кућа", IF( H218 = 50%,   VLOOKUP(G218,'ЛИМИТИ ПО МЕРАМА'!$B$6:$F$22,2,FALSE),   IF(H218=55%,VLOOKUP(G218,'ЛИМИТИ ПО МЕРАМА'!$B$6:$F$22,3,FALSE),IF(H218=60%,VLOOKUP(G218,'ЛИМИТИ ПО МЕРАМА'!$B$6:$F$22,4,FALSE),IF(H218=65%,VLOOKUP(G218,'ЛИМИТИ ПО МЕРАМА'!$B$6:$F$22,5,FALSE))))),IF(H218=0.5,VLOOKUP(G218,'ЛИМИТИ ПО МЕРАМА'!$B$28:$C$37,2,FALSE),"ПРОВЕРИТИ УНОС"))</f>
        <v>ПРОВЕРИТИ УНОС</v>
      </c>
      <c r="J218" s="9" t="str">
        <f t="shared" si="29"/>
        <v>Изолација фасаде│</v>
      </c>
      <c r="K218" s="67"/>
      <c r="L218" s="38" t="str">
        <f t="shared" si="28"/>
        <v>ПРОВЕРИТИ УНОС</v>
      </c>
      <c r="M218" s="29" t="e">
        <f t="shared" si="33"/>
        <v>#VALUE!</v>
      </c>
      <c r="N218" s="2" t="e">
        <f t="shared" si="30"/>
        <v>#VALUE!</v>
      </c>
      <c r="O218" s="30" t="e">
        <f t="shared" si="31"/>
        <v>#VALUE!</v>
      </c>
      <c r="P218" s="56"/>
      <c r="Q218" s="30" t="e">
        <f t="shared" si="32"/>
        <v>#VALUE!</v>
      </c>
      <c r="R218" s="56"/>
    </row>
    <row r="219" spans="1:18" ht="28.5" x14ac:dyDescent="0.45">
      <c r="A219" s="40">
        <v>209</v>
      </c>
      <c r="B219" s="59"/>
      <c r="C219" s="59"/>
      <c r="D219" s="59"/>
      <c r="E219" s="59"/>
      <c r="F219" s="59"/>
      <c r="G219" s="60" t="s">
        <v>15</v>
      </c>
      <c r="H219" s="61"/>
      <c r="I219" s="38" t="str">
        <f>IF(F219 = "кућа", IF( H219 = 50%,   VLOOKUP(G219,'ЛИМИТИ ПО МЕРАМА'!$B$6:$F$22,2,FALSE),   IF(H219=55%,VLOOKUP(G219,'ЛИМИТИ ПО МЕРАМА'!$B$6:$F$22,3,FALSE),IF(H219=60%,VLOOKUP(G219,'ЛИМИТИ ПО МЕРАМА'!$B$6:$F$22,4,FALSE),IF(H219=65%,VLOOKUP(G219,'ЛИМИТИ ПО МЕРАМА'!$B$6:$F$22,5,FALSE))))),IF(H219=0.5,VLOOKUP(G219,'ЛИМИТИ ПО МЕРАМА'!$B$28:$C$37,2,FALSE),"ПРОВЕРИТИ УНОС"))</f>
        <v>ПРОВЕРИТИ УНОС</v>
      </c>
      <c r="J219" s="42" t="str">
        <f t="shared" si="29"/>
        <v>Изолација крова│</v>
      </c>
      <c r="K219" s="68"/>
      <c r="L219" s="38" t="str">
        <f t="shared" si="28"/>
        <v>ПРОВЕРИТИ УНОС</v>
      </c>
      <c r="M219" s="43" t="e">
        <f t="shared" si="33"/>
        <v>#VALUE!</v>
      </c>
      <c r="N219" s="41" t="e">
        <f t="shared" si="30"/>
        <v>#VALUE!</v>
      </c>
      <c r="O219" s="44" t="e">
        <f t="shared" si="31"/>
        <v>#VALUE!</v>
      </c>
      <c r="P219" s="59"/>
      <c r="Q219" s="44" t="e">
        <f t="shared" si="32"/>
        <v>#VALUE!</v>
      </c>
      <c r="R219" s="59"/>
    </row>
    <row r="220" spans="1:18" ht="28.5" x14ac:dyDescent="0.45">
      <c r="A220" s="3">
        <v>210</v>
      </c>
      <c r="B220" s="56"/>
      <c r="C220" s="56"/>
      <c r="D220" s="56"/>
      <c r="E220" s="56"/>
      <c r="F220" s="56"/>
      <c r="G220" s="57" t="s">
        <v>14</v>
      </c>
      <c r="H220" s="58"/>
      <c r="I220" s="38" t="str">
        <f>IF(F220 = "кућа", IF( H220 = 50%,   VLOOKUP(G220,'ЛИМИТИ ПО МЕРАМА'!$B$6:$F$22,2,FALSE),   IF(H220=55%,VLOOKUP(G220,'ЛИМИТИ ПО МЕРАМА'!$B$6:$F$22,3,FALSE),IF(H220=60%,VLOOKUP(G220,'ЛИМИТИ ПО МЕРАМА'!$B$6:$F$22,4,FALSE),IF(H220=65%,VLOOKUP(G220,'ЛИМИТИ ПО МЕРАМА'!$B$6:$F$22,5,FALSE))))),IF(H220=0.5,VLOOKUP(G220,'ЛИМИТИ ПО МЕРАМА'!$B$28:$C$37,2,FALSE),"ПРОВЕРИТИ УНОС"))</f>
        <v>ПРОВЕРИТИ УНОС</v>
      </c>
      <c r="J220" s="9" t="str">
        <f t="shared" si="29"/>
        <v>Изолација фасаде│</v>
      </c>
      <c r="K220" s="67"/>
      <c r="L220" s="38" t="str">
        <f t="shared" si="28"/>
        <v>ПРОВЕРИТИ УНОС</v>
      </c>
      <c r="M220" s="29" t="e">
        <f t="shared" si="33"/>
        <v>#VALUE!</v>
      </c>
      <c r="N220" s="2" t="e">
        <f t="shared" si="30"/>
        <v>#VALUE!</v>
      </c>
      <c r="O220" s="30" t="e">
        <f t="shared" si="31"/>
        <v>#VALUE!</v>
      </c>
      <c r="P220" s="56"/>
      <c r="Q220" s="30" t="e">
        <f t="shared" si="32"/>
        <v>#VALUE!</v>
      </c>
      <c r="R220" s="56"/>
    </row>
    <row r="221" spans="1:18" ht="28.5" x14ac:dyDescent="0.45">
      <c r="A221" s="40">
        <v>211</v>
      </c>
      <c r="B221" s="59"/>
      <c r="C221" s="59"/>
      <c r="D221" s="59"/>
      <c r="E221" s="59"/>
      <c r="F221" s="59"/>
      <c r="G221" s="60" t="s">
        <v>15</v>
      </c>
      <c r="H221" s="61"/>
      <c r="I221" s="38" t="str">
        <f>IF(F221 = "кућа", IF( H221 = 50%,   VLOOKUP(G221,'ЛИМИТИ ПО МЕРАМА'!$B$6:$F$22,2,FALSE),   IF(H221=55%,VLOOKUP(G221,'ЛИМИТИ ПО МЕРАМА'!$B$6:$F$22,3,FALSE),IF(H221=60%,VLOOKUP(G221,'ЛИМИТИ ПО МЕРАМА'!$B$6:$F$22,4,FALSE),IF(H221=65%,VLOOKUP(G221,'ЛИМИТИ ПО МЕРАМА'!$B$6:$F$22,5,FALSE))))),IF(H221=0.5,VLOOKUP(G221,'ЛИМИТИ ПО МЕРАМА'!$B$28:$C$37,2,FALSE),"ПРОВЕРИТИ УНОС"))</f>
        <v>ПРОВЕРИТИ УНОС</v>
      </c>
      <c r="J221" s="42" t="str">
        <f t="shared" si="29"/>
        <v>Изолација крова│</v>
      </c>
      <c r="K221" s="68"/>
      <c r="L221" s="38" t="str">
        <f t="shared" si="28"/>
        <v>ПРОВЕРИТИ УНОС</v>
      </c>
      <c r="M221" s="43" t="e">
        <f t="shared" si="33"/>
        <v>#VALUE!</v>
      </c>
      <c r="N221" s="41" t="e">
        <f t="shared" si="30"/>
        <v>#VALUE!</v>
      </c>
      <c r="O221" s="44" t="e">
        <f t="shared" si="31"/>
        <v>#VALUE!</v>
      </c>
      <c r="P221" s="59"/>
      <c r="Q221" s="44" t="e">
        <f t="shared" si="32"/>
        <v>#VALUE!</v>
      </c>
      <c r="R221" s="59"/>
    </row>
    <row r="222" spans="1:18" ht="28.5" x14ac:dyDescent="0.45">
      <c r="A222" s="3">
        <v>212</v>
      </c>
      <c r="B222" s="56"/>
      <c r="C222" s="56"/>
      <c r="D222" s="56"/>
      <c r="E222" s="56"/>
      <c r="F222" s="56"/>
      <c r="G222" s="57" t="s">
        <v>14</v>
      </c>
      <c r="H222" s="58"/>
      <c r="I222" s="38" t="str">
        <f>IF(F222 = "кућа", IF( H222 = 50%,   VLOOKUP(G222,'ЛИМИТИ ПО МЕРАМА'!$B$6:$F$22,2,FALSE),   IF(H222=55%,VLOOKUP(G222,'ЛИМИТИ ПО МЕРАМА'!$B$6:$F$22,3,FALSE),IF(H222=60%,VLOOKUP(G222,'ЛИМИТИ ПО МЕРАМА'!$B$6:$F$22,4,FALSE),IF(H222=65%,VLOOKUP(G222,'ЛИМИТИ ПО МЕРАМА'!$B$6:$F$22,5,FALSE))))),IF(H222=0.5,VLOOKUP(G222,'ЛИМИТИ ПО МЕРАМА'!$B$28:$C$37,2,FALSE),"ПРОВЕРИТИ УНОС"))</f>
        <v>ПРОВЕРИТИ УНОС</v>
      </c>
      <c r="J222" s="9" t="str">
        <f t="shared" si="29"/>
        <v>Изолација фасаде│</v>
      </c>
      <c r="K222" s="67"/>
      <c r="L222" s="38" t="str">
        <f t="shared" si="28"/>
        <v>ПРОВЕРИТИ УНОС</v>
      </c>
      <c r="M222" s="29" t="e">
        <f t="shared" si="33"/>
        <v>#VALUE!</v>
      </c>
      <c r="N222" s="2" t="e">
        <f t="shared" si="30"/>
        <v>#VALUE!</v>
      </c>
      <c r="O222" s="30" t="e">
        <f t="shared" si="31"/>
        <v>#VALUE!</v>
      </c>
      <c r="P222" s="56"/>
      <c r="Q222" s="30" t="e">
        <f t="shared" si="32"/>
        <v>#VALUE!</v>
      </c>
      <c r="R222" s="56"/>
    </row>
    <row r="223" spans="1:18" ht="28.5" x14ac:dyDescent="0.45">
      <c r="A223" s="40">
        <v>213</v>
      </c>
      <c r="B223" s="59"/>
      <c r="C223" s="59"/>
      <c r="D223" s="59"/>
      <c r="E223" s="59"/>
      <c r="F223" s="59"/>
      <c r="G223" s="60" t="s">
        <v>15</v>
      </c>
      <c r="H223" s="61"/>
      <c r="I223" s="38" t="str">
        <f>IF(F223 = "кућа", IF( H223 = 50%,   VLOOKUP(G223,'ЛИМИТИ ПО МЕРАМА'!$B$6:$F$22,2,FALSE),   IF(H223=55%,VLOOKUP(G223,'ЛИМИТИ ПО МЕРАМА'!$B$6:$F$22,3,FALSE),IF(H223=60%,VLOOKUP(G223,'ЛИМИТИ ПО МЕРАМА'!$B$6:$F$22,4,FALSE),IF(H223=65%,VLOOKUP(G223,'ЛИМИТИ ПО МЕРАМА'!$B$6:$F$22,5,FALSE))))),IF(H223=0.5,VLOOKUP(G223,'ЛИМИТИ ПО МЕРАМА'!$B$28:$C$37,2,FALSE),"ПРОВЕРИТИ УНОС"))</f>
        <v>ПРОВЕРИТИ УНОС</v>
      </c>
      <c r="J223" s="42" t="str">
        <f t="shared" si="29"/>
        <v>Изолација крова│</v>
      </c>
      <c r="K223" s="68"/>
      <c r="L223" s="38" t="str">
        <f t="shared" si="28"/>
        <v>ПРОВЕРИТИ УНОС</v>
      </c>
      <c r="M223" s="43" t="e">
        <f t="shared" si="33"/>
        <v>#VALUE!</v>
      </c>
      <c r="N223" s="41" t="e">
        <f t="shared" si="30"/>
        <v>#VALUE!</v>
      </c>
      <c r="O223" s="44" t="e">
        <f t="shared" si="31"/>
        <v>#VALUE!</v>
      </c>
      <c r="P223" s="59"/>
      <c r="Q223" s="44" t="e">
        <f t="shared" si="32"/>
        <v>#VALUE!</v>
      </c>
      <c r="R223" s="59"/>
    </row>
    <row r="224" spans="1:18" ht="28.5" x14ac:dyDescent="0.45">
      <c r="A224" s="3">
        <v>214</v>
      </c>
      <c r="B224" s="56"/>
      <c r="C224" s="56"/>
      <c r="D224" s="56"/>
      <c r="E224" s="56"/>
      <c r="F224" s="56"/>
      <c r="G224" s="57" t="s">
        <v>14</v>
      </c>
      <c r="H224" s="58"/>
      <c r="I224" s="38" t="str">
        <f>IF(F224 = "кућа", IF( H224 = 50%,   VLOOKUP(G224,'ЛИМИТИ ПО МЕРАМА'!$B$6:$F$22,2,FALSE),   IF(H224=55%,VLOOKUP(G224,'ЛИМИТИ ПО МЕРАМА'!$B$6:$F$22,3,FALSE),IF(H224=60%,VLOOKUP(G224,'ЛИМИТИ ПО МЕРАМА'!$B$6:$F$22,4,FALSE),IF(H224=65%,VLOOKUP(G224,'ЛИМИТИ ПО МЕРАМА'!$B$6:$F$22,5,FALSE))))),IF(H224=0.5,VLOOKUP(G224,'ЛИМИТИ ПО МЕРАМА'!$B$28:$C$37,2,FALSE),"ПРОВЕРИТИ УНОС"))</f>
        <v>ПРОВЕРИТИ УНОС</v>
      </c>
      <c r="J224" s="9" t="str">
        <f t="shared" si="29"/>
        <v>Изолација фасаде│</v>
      </c>
      <c r="K224" s="67"/>
      <c r="L224" s="38" t="str">
        <f t="shared" si="28"/>
        <v>ПРОВЕРИТИ УНОС</v>
      </c>
      <c r="M224" s="29" t="e">
        <f t="shared" si="33"/>
        <v>#VALUE!</v>
      </c>
      <c r="N224" s="2" t="e">
        <f t="shared" si="30"/>
        <v>#VALUE!</v>
      </c>
      <c r="O224" s="30" t="e">
        <f t="shared" si="31"/>
        <v>#VALUE!</v>
      </c>
      <c r="P224" s="56"/>
      <c r="Q224" s="30" t="e">
        <f t="shared" si="32"/>
        <v>#VALUE!</v>
      </c>
      <c r="R224" s="56"/>
    </row>
    <row r="225" spans="1:18" ht="28.5" x14ac:dyDescent="0.45">
      <c r="A225" s="40">
        <v>215</v>
      </c>
      <c r="B225" s="59"/>
      <c r="C225" s="59"/>
      <c r="D225" s="59"/>
      <c r="E225" s="59"/>
      <c r="F225" s="59"/>
      <c r="G225" s="60" t="s">
        <v>15</v>
      </c>
      <c r="H225" s="61"/>
      <c r="I225" s="38" t="str">
        <f>IF(F225 = "кућа", IF( H225 = 50%,   VLOOKUP(G225,'ЛИМИТИ ПО МЕРАМА'!$B$6:$F$22,2,FALSE),   IF(H225=55%,VLOOKUP(G225,'ЛИМИТИ ПО МЕРАМА'!$B$6:$F$22,3,FALSE),IF(H225=60%,VLOOKUP(G225,'ЛИМИТИ ПО МЕРАМА'!$B$6:$F$22,4,FALSE),IF(H225=65%,VLOOKUP(G225,'ЛИМИТИ ПО МЕРАМА'!$B$6:$F$22,5,FALSE))))),IF(H225=0.5,VLOOKUP(G225,'ЛИМИТИ ПО МЕРАМА'!$B$28:$C$37,2,FALSE),"ПРОВЕРИТИ УНОС"))</f>
        <v>ПРОВЕРИТИ УНОС</v>
      </c>
      <c r="J225" s="42" t="str">
        <f t="shared" si="29"/>
        <v>Изолација крова│</v>
      </c>
      <c r="K225" s="68"/>
      <c r="L225" s="38" t="str">
        <f t="shared" si="28"/>
        <v>ПРОВЕРИТИ УНОС</v>
      </c>
      <c r="M225" s="43" t="e">
        <f t="shared" si="33"/>
        <v>#VALUE!</v>
      </c>
      <c r="N225" s="41" t="e">
        <f t="shared" si="30"/>
        <v>#VALUE!</v>
      </c>
      <c r="O225" s="44" t="e">
        <f t="shared" si="31"/>
        <v>#VALUE!</v>
      </c>
      <c r="P225" s="59"/>
      <c r="Q225" s="44" t="e">
        <f t="shared" si="32"/>
        <v>#VALUE!</v>
      </c>
      <c r="R225" s="59"/>
    </row>
    <row r="226" spans="1:18" ht="28.5" x14ac:dyDescent="0.45">
      <c r="A226" s="3">
        <v>216</v>
      </c>
      <c r="B226" s="56"/>
      <c r="C226" s="56"/>
      <c r="D226" s="56"/>
      <c r="E226" s="56"/>
      <c r="F226" s="56"/>
      <c r="G226" s="57" t="s">
        <v>14</v>
      </c>
      <c r="H226" s="58"/>
      <c r="I226" s="38" t="str">
        <f>IF(F226 = "кућа", IF( H226 = 50%,   VLOOKUP(G226,'ЛИМИТИ ПО МЕРАМА'!$B$6:$F$22,2,FALSE),   IF(H226=55%,VLOOKUP(G226,'ЛИМИТИ ПО МЕРАМА'!$B$6:$F$22,3,FALSE),IF(H226=60%,VLOOKUP(G226,'ЛИМИТИ ПО МЕРАМА'!$B$6:$F$22,4,FALSE),IF(H226=65%,VLOOKUP(G226,'ЛИМИТИ ПО МЕРАМА'!$B$6:$F$22,5,FALSE))))),IF(H226=0.5,VLOOKUP(G226,'ЛИМИТИ ПО МЕРАМА'!$B$28:$C$37,2,FALSE),"ПРОВЕРИТИ УНОС"))</f>
        <v>ПРОВЕРИТИ УНОС</v>
      </c>
      <c r="J226" s="9" t="str">
        <f t="shared" si="29"/>
        <v>Изолација фасаде│</v>
      </c>
      <c r="K226" s="67"/>
      <c r="L226" s="38" t="str">
        <f t="shared" si="28"/>
        <v>ПРОВЕРИТИ УНОС</v>
      </c>
      <c r="M226" s="29" t="e">
        <f t="shared" si="33"/>
        <v>#VALUE!</v>
      </c>
      <c r="N226" s="2" t="e">
        <f t="shared" si="30"/>
        <v>#VALUE!</v>
      </c>
      <c r="O226" s="30" t="e">
        <f t="shared" si="31"/>
        <v>#VALUE!</v>
      </c>
      <c r="P226" s="56"/>
      <c r="Q226" s="30" t="e">
        <f t="shared" si="32"/>
        <v>#VALUE!</v>
      </c>
      <c r="R226" s="56"/>
    </row>
    <row r="227" spans="1:18" ht="28.5" x14ac:dyDescent="0.45">
      <c r="A227" s="40">
        <v>217</v>
      </c>
      <c r="B227" s="59"/>
      <c r="C227" s="59"/>
      <c r="D227" s="59"/>
      <c r="E227" s="59"/>
      <c r="F227" s="59"/>
      <c r="G227" s="60" t="s">
        <v>15</v>
      </c>
      <c r="H227" s="61"/>
      <c r="I227" s="38" t="str">
        <f>IF(F227 = "кућа", IF( H227 = 50%,   VLOOKUP(G227,'ЛИМИТИ ПО МЕРАМА'!$B$6:$F$22,2,FALSE),   IF(H227=55%,VLOOKUP(G227,'ЛИМИТИ ПО МЕРАМА'!$B$6:$F$22,3,FALSE),IF(H227=60%,VLOOKUP(G227,'ЛИМИТИ ПО МЕРАМА'!$B$6:$F$22,4,FALSE),IF(H227=65%,VLOOKUP(G227,'ЛИМИТИ ПО МЕРАМА'!$B$6:$F$22,5,FALSE))))),IF(H227=0.5,VLOOKUP(G227,'ЛИМИТИ ПО МЕРАМА'!$B$28:$C$37,2,FALSE),"ПРОВЕРИТИ УНОС"))</f>
        <v>ПРОВЕРИТИ УНОС</v>
      </c>
      <c r="J227" s="42" t="str">
        <f t="shared" si="29"/>
        <v>Изолација крова│</v>
      </c>
      <c r="K227" s="68"/>
      <c r="L227" s="38" t="str">
        <f t="shared" si="28"/>
        <v>ПРОВЕРИТИ УНОС</v>
      </c>
      <c r="M227" s="43" t="e">
        <f t="shared" si="33"/>
        <v>#VALUE!</v>
      </c>
      <c r="N227" s="41" t="e">
        <f t="shared" si="30"/>
        <v>#VALUE!</v>
      </c>
      <c r="O227" s="44" t="e">
        <f t="shared" si="31"/>
        <v>#VALUE!</v>
      </c>
      <c r="P227" s="59"/>
      <c r="Q227" s="44" t="e">
        <f t="shared" si="32"/>
        <v>#VALUE!</v>
      </c>
      <c r="R227" s="59"/>
    </row>
    <row r="228" spans="1:18" ht="28.5" x14ac:dyDescent="0.45">
      <c r="A228" s="3">
        <v>218</v>
      </c>
      <c r="B228" s="56"/>
      <c r="C228" s="56"/>
      <c r="D228" s="56"/>
      <c r="E228" s="56"/>
      <c r="F228" s="56"/>
      <c r="G228" s="57" t="s">
        <v>14</v>
      </c>
      <c r="H228" s="58"/>
      <c r="I228" s="38" t="str">
        <f>IF(F228 = "кућа", IF( H228 = 50%,   VLOOKUP(G228,'ЛИМИТИ ПО МЕРАМА'!$B$6:$F$22,2,FALSE),   IF(H228=55%,VLOOKUP(G228,'ЛИМИТИ ПО МЕРАМА'!$B$6:$F$22,3,FALSE),IF(H228=60%,VLOOKUP(G228,'ЛИМИТИ ПО МЕРАМА'!$B$6:$F$22,4,FALSE),IF(H228=65%,VLOOKUP(G228,'ЛИМИТИ ПО МЕРАМА'!$B$6:$F$22,5,FALSE))))),IF(H228=0.5,VLOOKUP(G228,'ЛИМИТИ ПО МЕРАМА'!$B$28:$C$37,2,FALSE),"ПРОВЕРИТИ УНОС"))</f>
        <v>ПРОВЕРИТИ УНОС</v>
      </c>
      <c r="J228" s="9" t="str">
        <f t="shared" si="29"/>
        <v>Изолација фасаде│</v>
      </c>
      <c r="K228" s="67"/>
      <c r="L228" s="38" t="str">
        <f t="shared" si="28"/>
        <v>ПРОВЕРИТИ УНОС</v>
      </c>
      <c r="M228" s="29" t="e">
        <f t="shared" si="33"/>
        <v>#VALUE!</v>
      </c>
      <c r="N228" s="2" t="e">
        <f t="shared" si="30"/>
        <v>#VALUE!</v>
      </c>
      <c r="O228" s="30" t="e">
        <f t="shared" si="31"/>
        <v>#VALUE!</v>
      </c>
      <c r="P228" s="56"/>
      <c r="Q228" s="30" t="e">
        <f t="shared" si="32"/>
        <v>#VALUE!</v>
      </c>
      <c r="R228" s="56"/>
    </row>
    <row r="229" spans="1:18" ht="28.5" x14ac:dyDescent="0.45">
      <c r="A229" s="40">
        <v>219</v>
      </c>
      <c r="B229" s="59"/>
      <c r="C229" s="59"/>
      <c r="D229" s="59"/>
      <c r="E229" s="59"/>
      <c r="F229" s="59"/>
      <c r="G229" s="60" t="s">
        <v>15</v>
      </c>
      <c r="H229" s="61"/>
      <c r="I229" s="38" t="str">
        <f>IF(F229 = "кућа", IF( H229 = 50%,   VLOOKUP(G229,'ЛИМИТИ ПО МЕРАМА'!$B$6:$F$22,2,FALSE),   IF(H229=55%,VLOOKUP(G229,'ЛИМИТИ ПО МЕРАМА'!$B$6:$F$22,3,FALSE),IF(H229=60%,VLOOKUP(G229,'ЛИМИТИ ПО МЕРАМА'!$B$6:$F$22,4,FALSE),IF(H229=65%,VLOOKUP(G229,'ЛИМИТИ ПО МЕРАМА'!$B$6:$F$22,5,FALSE))))),IF(H229=0.5,VLOOKUP(G229,'ЛИМИТИ ПО МЕРАМА'!$B$28:$C$37,2,FALSE),"ПРОВЕРИТИ УНОС"))</f>
        <v>ПРОВЕРИТИ УНОС</v>
      </c>
      <c r="J229" s="42" t="str">
        <f t="shared" si="29"/>
        <v>Изолација крова│</v>
      </c>
      <c r="K229" s="68"/>
      <c r="L229" s="38" t="str">
        <f t="shared" si="28"/>
        <v>ПРОВЕРИТИ УНОС</v>
      </c>
      <c r="M229" s="43" t="e">
        <f t="shared" si="33"/>
        <v>#VALUE!</v>
      </c>
      <c r="N229" s="41" t="e">
        <f t="shared" si="30"/>
        <v>#VALUE!</v>
      </c>
      <c r="O229" s="44" t="e">
        <f t="shared" si="31"/>
        <v>#VALUE!</v>
      </c>
      <c r="P229" s="59"/>
      <c r="Q229" s="44" t="e">
        <f t="shared" si="32"/>
        <v>#VALUE!</v>
      </c>
      <c r="R229" s="59"/>
    </row>
    <row r="230" spans="1:18" ht="28.5" x14ac:dyDescent="0.45">
      <c r="A230" s="3">
        <v>220</v>
      </c>
      <c r="B230" s="56"/>
      <c r="C230" s="56"/>
      <c r="D230" s="56"/>
      <c r="E230" s="56"/>
      <c r="F230" s="56"/>
      <c r="G230" s="57" t="s">
        <v>14</v>
      </c>
      <c r="H230" s="58"/>
      <c r="I230" s="38" t="str">
        <f>IF(F230 = "кућа", IF( H230 = 50%,   VLOOKUP(G230,'ЛИМИТИ ПО МЕРАМА'!$B$6:$F$22,2,FALSE),   IF(H230=55%,VLOOKUP(G230,'ЛИМИТИ ПО МЕРАМА'!$B$6:$F$22,3,FALSE),IF(H230=60%,VLOOKUP(G230,'ЛИМИТИ ПО МЕРАМА'!$B$6:$F$22,4,FALSE),IF(H230=65%,VLOOKUP(G230,'ЛИМИТИ ПО МЕРАМА'!$B$6:$F$22,5,FALSE))))),IF(H230=0.5,VLOOKUP(G230,'ЛИМИТИ ПО МЕРАМА'!$B$28:$C$37,2,FALSE),"ПРОВЕРИТИ УНОС"))</f>
        <v>ПРОВЕРИТИ УНОС</v>
      </c>
      <c r="J230" s="9" t="str">
        <f t="shared" si="29"/>
        <v>Изолација фасаде│</v>
      </c>
      <c r="K230" s="67"/>
      <c r="L230" s="38" t="str">
        <f t="shared" si="28"/>
        <v>ПРОВЕРИТИ УНОС</v>
      </c>
      <c r="M230" s="29" t="e">
        <f t="shared" si="33"/>
        <v>#VALUE!</v>
      </c>
      <c r="N230" s="2" t="e">
        <f t="shared" si="30"/>
        <v>#VALUE!</v>
      </c>
      <c r="O230" s="30" t="e">
        <f t="shared" si="31"/>
        <v>#VALUE!</v>
      </c>
      <c r="P230" s="56"/>
      <c r="Q230" s="30" t="e">
        <f t="shared" si="32"/>
        <v>#VALUE!</v>
      </c>
      <c r="R230" s="56"/>
    </row>
    <row r="231" spans="1:18" ht="28.5" x14ac:dyDescent="0.45">
      <c r="A231" s="40">
        <v>221</v>
      </c>
      <c r="B231" s="59"/>
      <c r="C231" s="59"/>
      <c r="D231" s="59"/>
      <c r="E231" s="59"/>
      <c r="F231" s="59"/>
      <c r="G231" s="60" t="s">
        <v>15</v>
      </c>
      <c r="H231" s="61"/>
      <c r="I231" s="38" t="str">
        <f>IF(F231 = "кућа", IF( H231 = 50%,   VLOOKUP(G231,'ЛИМИТИ ПО МЕРАМА'!$B$6:$F$22,2,FALSE),   IF(H231=55%,VLOOKUP(G231,'ЛИМИТИ ПО МЕРАМА'!$B$6:$F$22,3,FALSE),IF(H231=60%,VLOOKUP(G231,'ЛИМИТИ ПО МЕРАМА'!$B$6:$F$22,4,FALSE),IF(H231=65%,VLOOKUP(G231,'ЛИМИТИ ПО МЕРАМА'!$B$6:$F$22,5,FALSE))))),IF(H231=0.5,VLOOKUP(G231,'ЛИМИТИ ПО МЕРАМА'!$B$28:$C$37,2,FALSE),"ПРОВЕРИТИ УНОС"))</f>
        <v>ПРОВЕРИТИ УНОС</v>
      </c>
      <c r="J231" s="42" t="str">
        <f t="shared" si="29"/>
        <v>Изолација крова│</v>
      </c>
      <c r="K231" s="68"/>
      <c r="L231" s="38" t="str">
        <f t="shared" si="28"/>
        <v>ПРОВЕРИТИ УНОС</v>
      </c>
      <c r="M231" s="43" t="e">
        <f t="shared" si="33"/>
        <v>#VALUE!</v>
      </c>
      <c r="N231" s="41" t="e">
        <f t="shared" si="30"/>
        <v>#VALUE!</v>
      </c>
      <c r="O231" s="44" t="e">
        <f t="shared" si="31"/>
        <v>#VALUE!</v>
      </c>
      <c r="P231" s="59"/>
      <c r="Q231" s="44" t="e">
        <f t="shared" si="32"/>
        <v>#VALUE!</v>
      </c>
      <c r="R231" s="59"/>
    </row>
    <row r="232" spans="1:18" ht="28.5" x14ac:dyDescent="0.45">
      <c r="A232" s="3">
        <v>222</v>
      </c>
      <c r="B232" s="56"/>
      <c r="C232" s="56"/>
      <c r="D232" s="56"/>
      <c r="E232" s="56"/>
      <c r="F232" s="56"/>
      <c r="G232" s="57" t="s">
        <v>14</v>
      </c>
      <c r="H232" s="58"/>
      <c r="I232" s="38" t="str">
        <f>IF(F232 = "кућа", IF( H232 = 50%,   VLOOKUP(G232,'ЛИМИТИ ПО МЕРАМА'!$B$6:$F$22,2,FALSE),   IF(H232=55%,VLOOKUP(G232,'ЛИМИТИ ПО МЕРАМА'!$B$6:$F$22,3,FALSE),IF(H232=60%,VLOOKUP(G232,'ЛИМИТИ ПО МЕРАМА'!$B$6:$F$22,4,FALSE),IF(H232=65%,VLOOKUP(G232,'ЛИМИТИ ПО МЕРАМА'!$B$6:$F$22,5,FALSE))))),IF(H232=0.5,VLOOKUP(G232,'ЛИМИТИ ПО МЕРАМА'!$B$28:$C$37,2,FALSE),"ПРОВЕРИТИ УНОС"))</f>
        <v>ПРОВЕРИТИ УНОС</v>
      </c>
      <c r="J232" s="9" t="str">
        <f t="shared" si="29"/>
        <v>Изолација фасаде│</v>
      </c>
      <c r="K232" s="67"/>
      <c r="L232" s="38" t="str">
        <f t="shared" si="28"/>
        <v>ПРОВЕРИТИ УНОС</v>
      </c>
      <c r="M232" s="29" t="e">
        <f t="shared" si="33"/>
        <v>#VALUE!</v>
      </c>
      <c r="N232" s="2" t="e">
        <f t="shared" si="30"/>
        <v>#VALUE!</v>
      </c>
      <c r="O232" s="30" t="e">
        <f t="shared" si="31"/>
        <v>#VALUE!</v>
      </c>
      <c r="P232" s="56"/>
      <c r="Q232" s="30" t="e">
        <f t="shared" si="32"/>
        <v>#VALUE!</v>
      </c>
      <c r="R232" s="56"/>
    </row>
    <row r="233" spans="1:18" ht="28.5" x14ac:dyDescent="0.45">
      <c r="A233" s="40">
        <v>223</v>
      </c>
      <c r="B233" s="59"/>
      <c r="C233" s="59"/>
      <c r="D233" s="59"/>
      <c r="E233" s="59"/>
      <c r="F233" s="59"/>
      <c r="G233" s="60" t="s">
        <v>15</v>
      </c>
      <c r="H233" s="61"/>
      <c r="I233" s="38" t="str">
        <f>IF(F233 = "кућа", IF( H233 = 50%,   VLOOKUP(G233,'ЛИМИТИ ПО МЕРАМА'!$B$6:$F$22,2,FALSE),   IF(H233=55%,VLOOKUP(G233,'ЛИМИТИ ПО МЕРАМА'!$B$6:$F$22,3,FALSE),IF(H233=60%,VLOOKUP(G233,'ЛИМИТИ ПО МЕРАМА'!$B$6:$F$22,4,FALSE),IF(H233=65%,VLOOKUP(G233,'ЛИМИТИ ПО МЕРАМА'!$B$6:$F$22,5,FALSE))))),IF(H233=0.5,VLOOKUP(G233,'ЛИМИТИ ПО МЕРАМА'!$B$28:$C$37,2,FALSE),"ПРОВЕРИТИ УНОС"))</f>
        <v>ПРОВЕРИТИ УНОС</v>
      </c>
      <c r="J233" s="42" t="str">
        <f t="shared" si="29"/>
        <v>Изолација крова│</v>
      </c>
      <c r="K233" s="68"/>
      <c r="L233" s="38" t="str">
        <f t="shared" si="28"/>
        <v>ПРОВЕРИТИ УНОС</v>
      </c>
      <c r="M233" s="43" t="e">
        <f t="shared" si="33"/>
        <v>#VALUE!</v>
      </c>
      <c r="N233" s="41" t="e">
        <f t="shared" si="30"/>
        <v>#VALUE!</v>
      </c>
      <c r="O233" s="44" t="e">
        <f t="shared" si="31"/>
        <v>#VALUE!</v>
      </c>
      <c r="P233" s="59"/>
      <c r="Q233" s="44" t="e">
        <f t="shared" si="32"/>
        <v>#VALUE!</v>
      </c>
      <c r="R233" s="59"/>
    </row>
    <row r="234" spans="1:18" ht="28.5" x14ac:dyDescent="0.45">
      <c r="A234" s="3">
        <v>224</v>
      </c>
      <c r="B234" s="56"/>
      <c r="C234" s="56"/>
      <c r="D234" s="56"/>
      <c r="E234" s="56"/>
      <c r="F234" s="56"/>
      <c r="G234" s="57" t="s">
        <v>14</v>
      </c>
      <c r="H234" s="58"/>
      <c r="I234" s="38" t="str">
        <f>IF(F234 = "кућа", IF( H234 = 50%,   VLOOKUP(G234,'ЛИМИТИ ПО МЕРАМА'!$B$6:$F$22,2,FALSE),   IF(H234=55%,VLOOKUP(G234,'ЛИМИТИ ПО МЕРАМА'!$B$6:$F$22,3,FALSE),IF(H234=60%,VLOOKUP(G234,'ЛИМИТИ ПО МЕРАМА'!$B$6:$F$22,4,FALSE),IF(H234=65%,VLOOKUP(G234,'ЛИМИТИ ПО МЕРАМА'!$B$6:$F$22,5,FALSE))))),IF(H234=0.5,VLOOKUP(G234,'ЛИМИТИ ПО МЕРАМА'!$B$28:$C$37,2,FALSE),"ПРОВЕРИТИ УНОС"))</f>
        <v>ПРОВЕРИТИ УНОС</v>
      </c>
      <c r="J234" s="9" t="str">
        <f t="shared" si="29"/>
        <v>Изолација фасаде│</v>
      </c>
      <c r="K234" s="67"/>
      <c r="L234" s="38" t="str">
        <f t="shared" si="28"/>
        <v>ПРОВЕРИТИ УНОС</v>
      </c>
      <c r="M234" s="29" t="e">
        <f t="shared" si="33"/>
        <v>#VALUE!</v>
      </c>
      <c r="N234" s="2" t="e">
        <f t="shared" si="30"/>
        <v>#VALUE!</v>
      </c>
      <c r="O234" s="30" t="e">
        <f t="shared" si="31"/>
        <v>#VALUE!</v>
      </c>
      <c r="P234" s="56"/>
      <c r="Q234" s="30" t="e">
        <f t="shared" si="32"/>
        <v>#VALUE!</v>
      </c>
      <c r="R234" s="56"/>
    </row>
    <row r="235" spans="1:18" ht="28.5" x14ac:dyDescent="0.45">
      <c r="A235" s="40">
        <v>225</v>
      </c>
      <c r="B235" s="59"/>
      <c r="C235" s="59"/>
      <c r="D235" s="59"/>
      <c r="E235" s="59"/>
      <c r="F235" s="59"/>
      <c r="G235" s="60" t="s">
        <v>15</v>
      </c>
      <c r="H235" s="61"/>
      <c r="I235" s="38" t="str">
        <f>IF(F235 = "кућа", IF( H235 = 50%,   VLOOKUP(G235,'ЛИМИТИ ПО МЕРАМА'!$B$6:$F$22,2,FALSE),   IF(H235=55%,VLOOKUP(G235,'ЛИМИТИ ПО МЕРАМА'!$B$6:$F$22,3,FALSE),IF(H235=60%,VLOOKUP(G235,'ЛИМИТИ ПО МЕРАМА'!$B$6:$F$22,4,FALSE),IF(H235=65%,VLOOKUP(G235,'ЛИМИТИ ПО МЕРАМА'!$B$6:$F$22,5,FALSE))))),IF(H235=0.5,VLOOKUP(G235,'ЛИМИТИ ПО МЕРАМА'!$B$28:$C$37,2,FALSE),"ПРОВЕРИТИ УНОС"))</f>
        <v>ПРОВЕРИТИ УНОС</v>
      </c>
      <c r="J235" s="42" t="str">
        <f t="shared" si="29"/>
        <v>Изолација крова│</v>
      </c>
      <c r="K235" s="68"/>
      <c r="L235" s="38" t="str">
        <f t="shared" si="28"/>
        <v>ПРОВЕРИТИ УНОС</v>
      </c>
      <c r="M235" s="43" t="e">
        <f t="shared" si="33"/>
        <v>#VALUE!</v>
      </c>
      <c r="N235" s="41" t="e">
        <f t="shared" si="30"/>
        <v>#VALUE!</v>
      </c>
      <c r="O235" s="44" t="e">
        <f t="shared" si="31"/>
        <v>#VALUE!</v>
      </c>
      <c r="P235" s="59"/>
      <c r="Q235" s="44" t="e">
        <f t="shared" si="32"/>
        <v>#VALUE!</v>
      </c>
      <c r="R235" s="59"/>
    </row>
    <row r="236" spans="1:18" ht="28.5" x14ac:dyDescent="0.45">
      <c r="A236" s="3">
        <v>226</v>
      </c>
      <c r="B236" s="56"/>
      <c r="C236" s="56"/>
      <c r="D236" s="56"/>
      <c r="E236" s="56"/>
      <c r="F236" s="56"/>
      <c r="G236" s="57" t="s">
        <v>14</v>
      </c>
      <c r="H236" s="58"/>
      <c r="I236" s="38" t="str">
        <f>IF(F236 = "кућа", IF( H236 = 50%,   VLOOKUP(G236,'ЛИМИТИ ПО МЕРАМА'!$B$6:$F$22,2,FALSE),   IF(H236=55%,VLOOKUP(G236,'ЛИМИТИ ПО МЕРАМА'!$B$6:$F$22,3,FALSE),IF(H236=60%,VLOOKUP(G236,'ЛИМИТИ ПО МЕРАМА'!$B$6:$F$22,4,FALSE),IF(H236=65%,VLOOKUP(G236,'ЛИМИТИ ПО МЕРАМА'!$B$6:$F$22,5,FALSE))))),IF(H236=0.5,VLOOKUP(G236,'ЛИМИТИ ПО МЕРАМА'!$B$28:$C$37,2,FALSE),"ПРОВЕРИТИ УНОС"))</f>
        <v>ПРОВЕРИТИ УНОС</v>
      </c>
      <c r="J236" s="9" t="str">
        <f t="shared" si="29"/>
        <v>Изолација фасаде│</v>
      </c>
      <c r="K236" s="67"/>
      <c r="L236" s="38" t="str">
        <f t="shared" si="28"/>
        <v>ПРОВЕРИТИ УНОС</v>
      </c>
      <c r="M236" s="29" t="e">
        <f t="shared" si="33"/>
        <v>#VALUE!</v>
      </c>
      <c r="N236" s="2" t="e">
        <f t="shared" si="30"/>
        <v>#VALUE!</v>
      </c>
      <c r="O236" s="30" t="e">
        <f t="shared" si="31"/>
        <v>#VALUE!</v>
      </c>
      <c r="P236" s="56"/>
      <c r="Q236" s="30" t="e">
        <f t="shared" si="32"/>
        <v>#VALUE!</v>
      </c>
      <c r="R236" s="56"/>
    </row>
    <row r="237" spans="1:18" ht="28.5" x14ac:dyDescent="0.45">
      <c r="A237" s="40">
        <v>227</v>
      </c>
      <c r="B237" s="59"/>
      <c r="C237" s="59"/>
      <c r="D237" s="59"/>
      <c r="E237" s="59"/>
      <c r="F237" s="59"/>
      <c r="G237" s="60" t="s">
        <v>15</v>
      </c>
      <c r="H237" s="61"/>
      <c r="I237" s="38" t="str">
        <f>IF(F237 = "кућа", IF( H237 = 50%,   VLOOKUP(G237,'ЛИМИТИ ПО МЕРАМА'!$B$6:$F$22,2,FALSE),   IF(H237=55%,VLOOKUP(G237,'ЛИМИТИ ПО МЕРАМА'!$B$6:$F$22,3,FALSE),IF(H237=60%,VLOOKUP(G237,'ЛИМИТИ ПО МЕРАМА'!$B$6:$F$22,4,FALSE),IF(H237=65%,VLOOKUP(G237,'ЛИМИТИ ПО МЕРАМА'!$B$6:$F$22,5,FALSE))))),IF(H237=0.5,VLOOKUP(G237,'ЛИМИТИ ПО МЕРАМА'!$B$28:$C$37,2,FALSE),"ПРОВЕРИТИ УНОС"))</f>
        <v>ПРОВЕРИТИ УНОС</v>
      </c>
      <c r="J237" s="42" t="str">
        <f t="shared" si="29"/>
        <v>Изолација крова│</v>
      </c>
      <c r="K237" s="68"/>
      <c r="L237" s="38" t="str">
        <f t="shared" si="28"/>
        <v>ПРОВЕРИТИ УНОС</v>
      </c>
      <c r="M237" s="43" t="e">
        <f t="shared" si="33"/>
        <v>#VALUE!</v>
      </c>
      <c r="N237" s="41" t="e">
        <f t="shared" si="30"/>
        <v>#VALUE!</v>
      </c>
      <c r="O237" s="44" t="e">
        <f t="shared" si="31"/>
        <v>#VALUE!</v>
      </c>
      <c r="P237" s="59"/>
      <c r="Q237" s="44" t="e">
        <f t="shared" si="32"/>
        <v>#VALUE!</v>
      </c>
      <c r="R237" s="59"/>
    </row>
    <row r="238" spans="1:18" ht="28.5" x14ac:dyDescent="0.45">
      <c r="A238" s="3">
        <v>228</v>
      </c>
      <c r="B238" s="56"/>
      <c r="C238" s="56"/>
      <c r="D238" s="56"/>
      <c r="E238" s="56"/>
      <c r="F238" s="56"/>
      <c r="G238" s="57" t="s">
        <v>14</v>
      </c>
      <c r="H238" s="58"/>
      <c r="I238" s="38" t="str">
        <f>IF(F238 = "кућа", IF( H238 = 50%,   VLOOKUP(G238,'ЛИМИТИ ПО МЕРАМА'!$B$6:$F$22,2,FALSE),   IF(H238=55%,VLOOKUP(G238,'ЛИМИТИ ПО МЕРАМА'!$B$6:$F$22,3,FALSE),IF(H238=60%,VLOOKUP(G238,'ЛИМИТИ ПО МЕРАМА'!$B$6:$F$22,4,FALSE),IF(H238=65%,VLOOKUP(G238,'ЛИМИТИ ПО МЕРАМА'!$B$6:$F$22,5,FALSE))))),IF(H238=0.5,VLOOKUP(G238,'ЛИМИТИ ПО МЕРАМА'!$B$28:$C$37,2,FALSE),"ПРОВЕРИТИ УНОС"))</f>
        <v>ПРОВЕРИТИ УНОС</v>
      </c>
      <c r="J238" s="9" t="str">
        <f t="shared" si="29"/>
        <v>Изолација фасаде│</v>
      </c>
      <c r="K238" s="67"/>
      <c r="L238" s="38" t="str">
        <f t="shared" si="28"/>
        <v>ПРОВЕРИТИ УНОС</v>
      </c>
      <c r="M238" s="29" t="e">
        <f t="shared" si="33"/>
        <v>#VALUE!</v>
      </c>
      <c r="N238" s="2" t="e">
        <f t="shared" si="30"/>
        <v>#VALUE!</v>
      </c>
      <c r="O238" s="30" t="e">
        <f t="shared" si="31"/>
        <v>#VALUE!</v>
      </c>
      <c r="P238" s="56"/>
      <c r="Q238" s="30" t="e">
        <f t="shared" si="32"/>
        <v>#VALUE!</v>
      </c>
      <c r="R238" s="56"/>
    </row>
    <row r="239" spans="1:18" ht="28.5" x14ac:dyDescent="0.45">
      <c r="A239" s="40">
        <v>229</v>
      </c>
      <c r="B239" s="59"/>
      <c r="C239" s="59"/>
      <c r="D239" s="59"/>
      <c r="E239" s="59"/>
      <c r="F239" s="59"/>
      <c r="G239" s="60" t="s">
        <v>15</v>
      </c>
      <c r="H239" s="61"/>
      <c r="I239" s="38" t="str">
        <f>IF(F239 = "кућа", IF( H239 = 50%,   VLOOKUP(G239,'ЛИМИТИ ПО МЕРАМА'!$B$6:$F$22,2,FALSE),   IF(H239=55%,VLOOKUP(G239,'ЛИМИТИ ПО МЕРАМА'!$B$6:$F$22,3,FALSE),IF(H239=60%,VLOOKUP(G239,'ЛИМИТИ ПО МЕРАМА'!$B$6:$F$22,4,FALSE),IF(H239=65%,VLOOKUP(G239,'ЛИМИТИ ПО МЕРАМА'!$B$6:$F$22,5,FALSE))))),IF(H239=0.5,VLOOKUP(G239,'ЛИМИТИ ПО МЕРАМА'!$B$28:$C$37,2,FALSE),"ПРОВЕРИТИ УНОС"))</f>
        <v>ПРОВЕРИТИ УНОС</v>
      </c>
      <c r="J239" s="42" t="str">
        <f t="shared" si="29"/>
        <v>Изолација крова│</v>
      </c>
      <c r="K239" s="68"/>
      <c r="L239" s="38" t="str">
        <f t="shared" si="28"/>
        <v>ПРОВЕРИТИ УНОС</v>
      </c>
      <c r="M239" s="43" t="e">
        <f t="shared" si="33"/>
        <v>#VALUE!</v>
      </c>
      <c r="N239" s="41" t="e">
        <f t="shared" si="30"/>
        <v>#VALUE!</v>
      </c>
      <c r="O239" s="44" t="e">
        <f t="shared" si="31"/>
        <v>#VALUE!</v>
      </c>
      <c r="P239" s="59"/>
      <c r="Q239" s="44" t="e">
        <f t="shared" si="32"/>
        <v>#VALUE!</v>
      </c>
      <c r="R239" s="59"/>
    </row>
    <row r="240" spans="1:18" ht="28.5" x14ac:dyDescent="0.45">
      <c r="A240" s="3">
        <v>230</v>
      </c>
      <c r="B240" s="56"/>
      <c r="C240" s="56"/>
      <c r="D240" s="56"/>
      <c r="E240" s="56"/>
      <c r="F240" s="56"/>
      <c r="G240" s="57" t="s">
        <v>14</v>
      </c>
      <c r="H240" s="58"/>
      <c r="I240" s="38" t="str">
        <f>IF(F240 = "кућа", IF( H240 = 50%,   VLOOKUP(G240,'ЛИМИТИ ПО МЕРАМА'!$B$6:$F$22,2,FALSE),   IF(H240=55%,VLOOKUP(G240,'ЛИМИТИ ПО МЕРАМА'!$B$6:$F$22,3,FALSE),IF(H240=60%,VLOOKUP(G240,'ЛИМИТИ ПО МЕРАМА'!$B$6:$F$22,4,FALSE),IF(H240=65%,VLOOKUP(G240,'ЛИМИТИ ПО МЕРАМА'!$B$6:$F$22,5,FALSE))))),IF(H240=0.5,VLOOKUP(G240,'ЛИМИТИ ПО МЕРАМА'!$B$28:$C$37,2,FALSE),"ПРОВЕРИТИ УНОС"))</f>
        <v>ПРОВЕРИТИ УНОС</v>
      </c>
      <c r="J240" s="9" t="str">
        <f t="shared" si="29"/>
        <v>Изолација фасаде│</v>
      </c>
      <c r="K240" s="67"/>
      <c r="L240" s="38" t="str">
        <f t="shared" si="28"/>
        <v>ПРОВЕРИТИ УНОС</v>
      </c>
      <c r="M240" s="29" t="e">
        <f t="shared" si="33"/>
        <v>#VALUE!</v>
      </c>
      <c r="N240" s="2" t="e">
        <f t="shared" si="30"/>
        <v>#VALUE!</v>
      </c>
      <c r="O240" s="30" t="e">
        <f t="shared" si="31"/>
        <v>#VALUE!</v>
      </c>
      <c r="P240" s="56"/>
      <c r="Q240" s="30" t="e">
        <f t="shared" si="32"/>
        <v>#VALUE!</v>
      </c>
      <c r="R240" s="56"/>
    </row>
    <row r="241" spans="1:18" ht="28.5" x14ac:dyDescent="0.45">
      <c r="A241" s="40">
        <v>231</v>
      </c>
      <c r="B241" s="59"/>
      <c r="C241" s="59"/>
      <c r="D241" s="59"/>
      <c r="E241" s="59"/>
      <c r="F241" s="59"/>
      <c r="G241" s="60" t="s">
        <v>15</v>
      </c>
      <c r="H241" s="61"/>
      <c r="I241" s="38" t="str">
        <f>IF(F241 = "кућа", IF( H241 = 50%,   VLOOKUP(G241,'ЛИМИТИ ПО МЕРАМА'!$B$6:$F$22,2,FALSE),   IF(H241=55%,VLOOKUP(G241,'ЛИМИТИ ПО МЕРАМА'!$B$6:$F$22,3,FALSE),IF(H241=60%,VLOOKUP(G241,'ЛИМИТИ ПО МЕРАМА'!$B$6:$F$22,4,FALSE),IF(H241=65%,VLOOKUP(G241,'ЛИМИТИ ПО МЕРАМА'!$B$6:$F$22,5,FALSE))))),IF(H241=0.5,VLOOKUP(G241,'ЛИМИТИ ПО МЕРАМА'!$B$28:$C$37,2,FALSE),"ПРОВЕРИТИ УНОС"))</f>
        <v>ПРОВЕРИТИ УНОС</v>
      </c>
      <c r="J241" s="42" t="str">
        <f t="shared" si="29"/>
        <v>Изолација крова│</v>
      </c>
      <c r="K241" s="68"/>
      <c r="L241" s="38" t="str">
        <f t="shared" si="28"/>
        <v>ПРОВЕРИТИ УНОС</v>
      </c>
      <c r="M241" s="43" t="e">
        <f t="shared" si="33"/>
        <v>#VALUE!</v>
      </c>
      <c r="N241" s="41" t="e">
        <f t="shared" si="30"/>
        <v>#VALUE!</v>
      </c>
      <c r="O241" s="44" t="e">
        <f t="shared" si="31"/>
        <v>#VALUE!</v>
      </c>
      <c r="P241" s="59"/>
      <c r="Q241" s="44" t="e">
        <f t="shared" si="32"/>
        <v>#VALUE!</v>
      </c>
      <c r="R241" s="59"/>
    </row>
    <row r="242" spans="1:18" ht="28.5" x14ac:dyDescent="0.45">
      <c r="A242" s="3">
        <v>232</v>
      </c>
      <c r="B242" s="56"/>
      <c r="C242" s="56"/>
      <c r="D242" s="56"/>
      <c r="E242" s="56"/>
      <c r="F242" s="56"/>
      <c r="G242" s="57" t="s">
        <v>14</v>
      </c>
      <c r="H242" s="58"/>
      <c r="I242" s="38" t="str">
        <f>IF(F242 = "кућа", IF( H242 = 50%,   VLOOKUP(G242,'ЛИМИТИ ПО МЕРАМА'!$B$6:$F$22,2,FALSE),   IF(H242=55%,VLOOKUP(G242,'ЛИМИТИ ПО МЕРАМА'!$B$6:$F$22,3,FALSE),IF(H242=60%,VLOOKUP(G242,'ЛИМИТИ ПО МЕРАМА'!$B$6:$F$22,4,FALSE),IF(H242=65%,VLOOKUP(G242,'ЛИМИТИ ПО МЕРАМА'!$B$6:$F$22,5,FALSE))))),IF(H242=0.5,VLOOKUP(G242,'ЛИМИТИ ПО МЕРАМА'!$B$28:$C$37,2,FALSE),"ПРОВЕРИТИ УНОС"))</f>
        <v>ПРОВЕРИТИ УНОС</v>
      </c>
      <c r="J242" s="9" t="str">
        <f t="shared" si="29"/>
        <v>Изолација фасаде│</v>
      </c>
      <c r="K242" s="67"/>
      <c r="L242" s="38" t="str">
        <f t="shared" si="28"/>
        <v>ПРОВЕРИТИ УНОС</v>
      </c>
      <c r="M242" s="29" t="e">
        <f t="shared" si="33"/>
        <v>#VALUE!</v>
      </c>
      <c r="N242" s="2" t="e">
        <f t="shared" si="30"/>
        <v>#VALUE!</v>
      </c>
      <c r="O242" s="30" t="e">
        <f t="shared" si="31"/>
        <v>#VALUE!</v>
      </c>
      <c r="P242" s="56"/>
      <c r="Q242" s="30" t="e">
        <f t="shared" si="32"/>
        <v>#VALUE!</v>
      </c>
      <c r="R242" s="56"/>
    </row>
    <row r="243" spans="1:18" ht="28.5" x14ac:dyDescent="0.45">
      <c r="A243" s="40">
        <v>233</v>
      </c>
      <c r="B243" s="59"/>
      <c r="C243" s="59"/>
      <c r="D243" s="59"/>
      <c r="E243" s="59"/>
      <c r="F243" s="59"/>
      <c r="G243" s="60" t="s">
        <v>15</v>
      </c>
      <c r="H243" s="61"/>
      <c r="I243" s="38" t="str">
        <f>IF(F243 = "кућа", IF( H243 = 50%,   VLOOKUP(G243,'ЛИМИТИ ПО МЕРАМА'!$B$6:$F$22,2,FALSE),   IF(H243=55%,VLOOKUP(G243,'ЛИМИТИ ПО МЕРАМА'!$B$6:$F$22,3,FALSE),IF(H243=60%,VLOOKUP(G243,'ЛИМИТИ ПО МЕРАМА'!$B$6:$F$22,4,FALSE),IF(H243=65%,VLOOKUP(G243,'ЛИМИТИ ПО МЕРАМА'!$B$6:$F$22,5,FALSE))))),IF(H243=0.5,VLOOKUP(G243,'ЛИМИТИ ПО МЕРАМА'!$B$28:$C$37,2,FALSE),"ПРОВЕРИТИ УНОС"))</f>
        <v>ПРОВЕРИТИ УНОС</v>
      </c>
      <c r="J243" s="42" t="str">
        <f t="shared" si="29"/>
        <v>Изолација крова│</v>
      </c>
      <c r="K243" s="68"/>
      <c r="L243" s="38" t="str">
        <f t="shared" si="28"/>
        <v>ПРОВЕРИТИ УНОС</v>
      </c>
      <c r="M243" s="43" t="e">
        <f t="shared" si="33"/>
        <v>#VALUE!</v>
      </c>
      <c r="N243" s="41" t="e">
        <f t="shared" si="30"/>
        <v>#VALUE!</v>
      </c>
      <c r="O243" s="44" t="e">
        <f t="shared" si="31"/>
        <v>#VALUE!</v>
      </c>
      <c r="P243" s="59"/>
      <c r="Q243" s="44" t="e">
        <f t="shared" si="32"/>
        <v>#VALUE!</v>
      </c>
      <c r="R243" s="59"/>
    </row>
    <row r="244" spans="1:18" ht="28.5" x14ac:dyDescent="0.45">
      <c r="A244" s="3">
        <v>234</v>
      </c>
      <c r="B244" s="56"/>
      <c r="C244" s="56"/>
      <c r="D244" s="56"/>
      <c r="E244" s="56"/>
      <c r="F244" s="56"/>
      <c r="G244" s="57" t="s">
        <v>14</v>
      </c>
      <c r="H244" s="58"/>
      <c r="I244" s="38" t="str">
        <f>IF(F244 = "кућа", IF( H244 = 50%,   VLOOKUP(G244,'ЛИМИТИ ПО МЕРАМА'!$B$6:$F$22,2,FALSE),   IF(H244=55%,VLOOKUP(G244,'ЛИМИТИ ПО МЕРАМА'!$B$6:$F$22,3,FALSE),IF(H244=60%,VLOOKUP(G244,'ЛИМИТИ ПО МЕРАМА'!$B$6:$F$22,4,FALSE),IF(H244=65%,VLOOKUP(G244,'ЛИМИТИ ПО МЕРАМА'!$B$6:$F$22,5,FALSE))))),IF(H244=0.5,VLOOKUP(G244,'ЛИМИТИ ПО МЕРАМА'!$B$28:$C$37,2,FALSE),"ПРОВЕРИТИ УНОС"))</f>
        <v>ПРОВЕРИТИ УНОС</v>
      </c>
      <c r="J244" s="9" t="str">
        <f t="shared" si="29"/>
        <v>Изолација фасаде│</v>
      </c>
      <c r="K244" s="67"/>
      <c r="L244" s="38" t="str">
        <f t="shared" si="28"/>
        <v>ПРОВЕРИТИ УНОС</v>
      </c>
      <c r="M244" s="29" t="e">
        <f t="shared" si="33"/>
        <v>#VALUE!</v>
      </c>
      <c r="N244" s="2" t="e">
        <f t="shared" si="30"/>
        <v>#VALUE!</v>
      </c>
      <c r="O244" s="30" t="e">
        <f t="shared" si="31"/>
        <v>#VALUE!</v>
      </c>
      <c r="P244" s="56"/>
      <c r="Q244" s="30" t="e">
        <f t="shared" si="32"/>
        <v>#VALUE!</v>
      </c>
      <c r="R244" s="56"/>
    </row>
    <row r="245" spans="1:18" ht="28.5" x14ac:dyDescent="0.45">
      <c r="A245" s="40">
        <v>235</v>
      </c>
      <c r="B245" s="59"/>
      <c r="C245" s="59"/>
      <c r="D245" s="59"/>
      <c r="E245" s="59"/>
      <c r="F245" s="59"/>
      <c r="G245" s="60" t="s">
        <v>15</v>
      </c>
      <c r="H245" s="61"/>
      <c r="I245" s="38" t="str">
        <f>IF(F245 = "кућа", IF( H245 = 50%,   VLOOKUP(G245,'ЛИМИТИ ПО МЕРАМА'!$B$6:$F$22,2,FALSE),   IF(H245=55%,VLOOKUP(G245,'ЛИМИТИ ПО МЕРАМА'!$B$6:$F$22,3,FALSE),IF(H245=60%,VLOOKUP(G245,'ЛИМИТИ ПО МЕРАМА'!$B$6:$F$22,4,FALSE),IF(H245=65%,VLOOKUP(G245,'ЛИМИТИ ПО МЕРАМА'!$B$6:$F$22,5,FALSE))))),IF(H245=0.5,VLOOKUP(G245,'ЛИМИТИ ПО МЕРАМА'!$B$28:$C$37,2,FALSE),"ПРОВЕРИТИ УНОС"))</f>
        <v>ПРОВЕРИТИ УНОС</v>
      </c>
      <c r="J245" s="42" t="str">
        <f t="shared" si="29"/>
        <v>Изолација крова│</v>
      </c>
      <c r="K245" s="68"/>
      <c r="L245" s="38" t="str">
        <f t="shared" si="28"/>
        <v>ПРОВЕРИТИ УНОС</v>
      </c>
      <c r="M245" s="43" t="e">
        <f t="shared" si="33"/>
        <v>#VALUE!</v>
      </c>
      <c r="N245" s="41" t="e">
        <f t="shared" si="30"/>
        <v>#VALUE!</v>
      </c>
      <c r="O245" s="44" t="e">
        <f t="shared" si="31"/>
        <v>#VALUE!</v>
      </c>
      <c r="P245" s="59"/>
      <c r="Q245" s="44" t="e">
        <f t="shared" si="32"/>
        <v>#VALUE!</v>
      </c>
      <c r="R245" s="59"/>
    </row>
    <row r="246" spans="1:18" ht="28.5" x14ac:dyDescent="0.45">
      <c r="A246" s="3">
        <v>236</v>
      </c>
      <c r="B246" s="56"/>
      <c r="C246" s="56"/>
      <c r="D246" s="56"/>
      <c r="E246" s="56"/>
      <c r="F246" s="56"/>
      <c r="G246" s="57" t="s">
        <v>14</v>
      </c>
      <c r="H246" s="58"/>
      <c r="I246" s="38" t="str">
        <f>IF(F246 = "кућа", IF( H246 = 50%,   VLOOKUP(G246,'ЛИМИТИ ПО МЕРАМА'!$B$6:$F$22,2,FALSE),   IF(H246=55%,VLOOKUP(G246,'ЛИМИТИ ПО МЕРАМА'!$B$6:$F$22,3,FALSE),IF(H246=60%,VLOOKUP(G246,'ЛИМИТИ ПО МЕРАМА'!$B$6:$F$22,4,FALSE),IF(H246=65%,VLOOKUP(G246,'ЛИМИТИ ПО МЕРАМА'!$B$6:$F$22,5,FALSE))))),IF(H246=0.5,VLOOKUP(G246,'ЛИМИТИ ПО МЕРАМА'!$B$28:$C$37,2,FALSE),"ПРОВЕРИТИ УНОС"))</f>
        <v>ПРОВЕРИТИ УНОС</v>
      </c>
      <c r="J246" s="9" t="str">
        <f t="shared" si="29"/>
        <v>Изолација фасаде│</v>
      </c>
      <c r="K246" s="67"/>
      <c r="L246" s="38" t="str">
        <f t="shared" si="28"/>
        <v>ПРОВЕРИТИ УНОС</v>
      </c>
      <c r="M246" s="29" t="e">
        <f t="shared" si="33"/>
        <v>#VALUE!</v>
      </c>
      <c r="N246" s="2" t="e">
        <f t="shared" si="30"/>
        <v>#VALUE!</v>
      </c>
      <c r="O246" s="30" t="e">
        <f t="shared" si="31"/>
        <v>#VALUE!</v>
      </c>
      <c r="P246" s="56"/>
      <c r="Q246" s="30" t="e">
        <f t="shared" si="32"/>
        <v>#VALUE!</v>
      </c>
      <c r="R246" s="56"/>
    </row>
    <row r="247" spans="1:18" ht="28.5" x14ac:dyDescent="0.45">
      <c r="A247" s="40">
        <v>237</v>
      </c>
      <c r="B247" s="59"/>
      <c r="C247" s="59"/>
      <c r="D247" s="59"/>
      <c r="E247" s="59"/>
      <c r="F247" s="59"/>
      <c r="G247" s="60" t="s">
        <v>15</v>
      </c>
      <c r="H247" s="61"/>
      <c r="I247" s="38" t="str">
        <f>IF(F247 = "кућа", IF( H247 = 50%,   VLOOKUP(G247,'ЛИМИТИ ПО МЕРАМА'!$B$6:$F$22,2,FALSE),   IF(H247=55%,VLOOKUP(G247,'ЛИМИТИ ПО МЕРАМА'!$B$6:$F$22,3,FALSE),IF(H247=60%,VLOOKUP(G247,'ЛИМИТИ ПО МЕРАМА'!$B$6:$F$22,4,FALSE),IF(H247=65%,VLOOKUP(G247,'ЛИМИТИ ПО МЕРАМА'!$B$6:$F$22,5,FALSE))))),IF(H247=0.5,VLOOKUP(G247,'ЛИМИТИ ПО МЕРАМА'!$B$28:$C$37,2,FALSE),"ПРОВЕРИТИ УНОС"))</f>
        <v>ПРОВЕРИТИ УНОС</v>
      </c>
      <c r="J247" s="42" t="str">
        <f t="shared" si="29"/>
        <v>Изолација крова│</v>
      </c>
      <c r="K247" s="68"/>
      <c r="L247" s="38" t="str">
        <f t="shared" si="28"/>
        <v>ПРОВЕРИТИ УНОС</v>
      </c>
      <c r="M247" s="43" t="e">
        <f t="shared" si="33"/>
        <v>#VALUE!</v>
      </c>
      <c r="N247" s="41" t="e">
        <f t="shared" si="30"/>
        <v>#VALUE!</v>
      </c>
      <c r="O247" s="44" t="e">
        <f t="shared" si="31"/>
        <v>#VALUE!</v>
      </c>
      <c r="P247" s="59"/>
      <c r="Q247" s="44" t="e">
        <f t="shared" si="32"/>
        <v>#VALUE!</v>
      </c>
      <c r="R247" s="59"/>
    </row>
    <row r="248" spans="1:18" ht="28.5" x14ac:dyDescent="0.45">
      <c r="A248" s="3">
        <v>238</v>
      </c>
      <c r="B248" s="56"/>
      <c r="C248" s="56"/>
      <c r="D248" s="56"/>
      <c r="E248" s="56"/>
      <c r="F248" s="56"/>
      <c r="G248" s="57" t="s">
        <v>14</v>
      </c>
      <c r="H248" s="58"/>
      <c r="I248" s="38" t="str">
        <f>IF(F248 = "кућа", IF( H248 = 50%,   VLOOKUP(G248,'ЛИМИТИ ПО МЕРАМА'!$B$6:$F$22,2,FALSE),   IF(H248=55%,VLOOKUP(G248,'ЛИМИТИ ПО МЕРАМА'!$B$6:$F$22,3,FALSE),IF(H248=60%,VLOOKUP(G248,'ЛИМИТИ ПО МЕРАМА'!$B$6:$F$22,4,FALSE),IF(H248=65%,VLOOKUP(G248,'ЛИМИТИ ПО МЕРАМА'!$B$6:$F$22,5,FALSE))))),IF(H248=0.5,VLOOKUP(G248,'ЛИМИТИ ПО МЕРАМА'!$B$28:$C$37,2,FALSE),"ПРОВЕРИТИ УНОС"))</f>
        <v>ПРОВЕРИТИ УНОС</v>
      </c>
      <c r="J248" s="9" t="str">
        <f t="shared" si="29"/>
        <v>Изолација фасаде│</v>
      </c>
      <c r="K248" s="67"/>
      <c r="L248" s="38" t="str">
        <f t="shared" si="28"/>
        <v>ПРОВЕРИТИ УНОС</v>
      </c>
      <c r="M248" s="29" t="e">
        <f t="shared" si="33"/>
        <v>#VALUE!</v>
      </c>
      <c r="N248" s="2" t="e">
        <f t="shared" si="30"/>
        <v>#VALUE!</v>
      </c>
      <c r="O248" s="30" t="e">
        <f t="shared" si="31"/>
        <v>#VALUE!</v>
      </c>
      <c r="P248" s="56"/>
      <c r="Q248" s="30" t="e">
        <f t="shared" si="32"/>
        <v>#VALUE!</v>
      </c>
      <c r="R248" s="56"/>
    </row>
    <row r="249" spans="1:18" ht="28.5" x14ac:dyDescent="0.45">
      <c r="A249" s="40">
        <v>239</v>
      </c>
      <c r="B249" s="59"/>
      <c r="C249" s="59"/>
      <c r="D249" s="59"/>
      <c r="E249" s="59"/>
      <c r="F249" s="59"/>
      <c r="G249" s="60" t="s">
        <v>15</v>
      </c>
      <c r="H249" s="61"/>
      <c r="I249" s="38" t="str">
        <f>IF(F249 = "кућа", IF( H249 = 50%,   VLOOKUP(G249,'ЛИМИТИ ПО МЕРАМА'!$B$6:$F$22,2,FALSE),   IF(H249=55%,VLOOKUP(G249,'ЛИМИТИ ПО МЕРАМА'!$B$6:$F$22,3,FALSE),IF(H249=60%,VLOOKUP(G249,'ЛИМИТИ ПО МЕРАМА'!$B$6:$F$22,4,FALSE),IF(H249=65%,VLOOKUP(G249,'ЛИМИТИ ПО МЕРАМА'!$B$6:$F$22,5,FALSE))))),IF(H249=0.5,VLOOKUP(G249,'ЛИМИТИ ПО МЕРАМА'!$B$28:$C$37,2,FALSE),"ПРОВЕРИТИ УНОС"))</f>
        <v>ПРОВЕРИТИ УНОС</v>
      </c>
      <c r="J249" s="42" t="str">
        <f t="shared" si="29"/>
        <v>Изолација крова│</v>
      </c>
      <c r="K249" s="68"/>
      <c r="L249" s="38" t="str">
        <f t="shared" si="28"/>
        <v>ПРОВЕРИТИ УНОС</v>
      </c>
      <c r="M249" s="43" t="e">
        <f t="shared" si="33"/>
        <v>#VALUE!</v>
      </c>
      <c r="N249" s="41" t="e">
        <f t="shared" si="30"/>
        <v>#VALUE!</v>
      </c>
      <c r="O249" s="44" t="e">
        <f t="shared" si="31"/>
        <v>#VALUE!</v>
      </c>
      <c r="P249" s="59"/>
      <c r="Q249" s="44" t="e">
        <f t="shared" si="32"/>
        <v>#VALUE!</v>
      </c>
      <c r="R249" s="59"/>
    </row>
    <row r="250" spans="1:18" ht="28.5" x14ac:dyDescent="0.45">
      <c r="A250" s="3">
        <v>240</v>
      </c>
      <c r="B250" s="56"/>
      <c r="C250" s="56"/>
      <c r="D250" s="56"/>
      <c r="E250" s="56"/>
      <c r="F250" s="56"/>
      <c r="G250" s="57" t="s">
        <v>14</v>
      </c>
      <c r="H250" s="58"/>
      <c r="I250" s="38" t="str">
        <f>IF(F250 = "кућа", IF( H250 = 50%,   VLOOKUP(G250,'ЛИМИТИ ПО МЕРАМА'!$B$6:$F$22,2,FALSE),   IF(H250=55%,VLOOKUP(G250,'ЛИМИТИ ПО МЕРАМА'!$B$6:$F$22,3,FALSE),IF(H250=60%,VLOOKUP(G250,'ЛИМИТИ ПО МЕРАМА'!$B$6:$F$22,4,FALSE),IF(H250=65%,VLOOKUP(G250,'ЛИМИТИ ПО МЕРАМА'!$B$6:$F$22,5,FALSE))))),IF(H250=0.5,VLOOKUP(G250,'ЛИМИТИ ПО МЕРАМА'!$B$28:$C$37,2,FALSE),"ПРОВЕРИТИ УНОС"))</f>
        <v>ПРОВЕРИТИ УНОС</v>
      </c>
      <c r="J250" s="9" t="str">
        <f t="shared" si="29"/>
        <v>Изолација фасаде│</v>
      </c>
      <c r="K250" s="67"/>
      <c r="L250" s="38" t="str">
        <f t="shared" si="28"/>
        <v>ПРОВЕРИТИ УНОС</v>
      </c>
      <c r="M250" s="29" t="e">
        <f t="shared" si="33"/>
        <v>#VALUE!</v>
      </c>
      <c r="N250" s="2" t="e">
        <f t="shared" si="30"/>
        <v>#VALUE!</v>
      </c>
      <c r="O250" s="30" t="e">
        <f t="shared" si="31"/>
        <v>#VALUE!</v>
      </c>
      <c r="P250" s="56"/>
      <c r="Q250" s="30" t="e">
        <f t="shared" si="32"/>
        <v>#VALUE!</v>
      </c>
      <c r="R250" s="56"/>
    </row>
    <row r="251" spans="1:18" ht="28.5" x14ac:dyDescent="0.45">
      <c r="A251" s="40">
        <v>241</v>
      </c>
      <c r="B251" s="59"/>
      <c r="C251" s="59"/>
      <c r="D251" s="59"/>
      <c r="E251" s="59"/>
      <c r="F251" s="59"/>
      <c r="G251" s="60" t="s">
        <v>15</v>
      </c>
      <c r="H251" s="61"/>
      <c r="I251" s="38" t="str">
        <f>IF(F251 = "кућа", IF( H251 = 50%,   VLOOKUP(G251,'ЛИМИТИ ПО МЕРАМА'!$B$6:$F$22,2,FALSE),   IF(H251=55%,VLOOKUP(G251,'ЛИМИТИ ПО МЕРАМА'!$B$6:$F$22,3,FALSE),IF(H251=60%,VLOOKUP(G251,'ЛИМИТИ ПО МЕРАМА'!$B$6:$F$22,4,FALSE),IF(H251=65%,VLOOKUP(G251,'ЛИМИТИ ПО МЕРАМА'!$B$6:$F$22,5,FALSE))))),IF(H251=0.5,VLOOKUP(G251,'ЛИМИТИ ПО МЕРАМА'!$B$28:$C$37,2,FALSE),"ПРОВЕРИТИ УНОС"))</f>
        <v>ПРОВЕРИТИ УНОС</v>
      </c>
      <c r="J251" s="42" t="str">
        <f t="shared" si="29"/>
        <v>Изолација крова│</v>
      </c>
      <c r="K251" s="68"/>
      <c r="L251" s="38" t="str">
        <f t="shared" si="28"/>
        <v>ПРОВЕРИТИ УНОС</v>
      </c>
      <c r="M251" s="43" t="e">
        <f t="shared" si="33"/>
        <v>#VALUE!</v>
      </c>
      <c r="N251" s="41" t="e">
        <f t="shared" si="30"/>
        <v>#VALUE!</v>
      </c>
      <c r="O251" s="44" t="e">
        <f t="shared" si="31"/>
        <v>#VALUE!</v>
      </c>
      <c r="P251" s="59"/>
      <c r="Q251" s="44" t="e">
        <f t="shared" si="32"/>
        <v>#VALUE!</v>
      </c>
      <c r="R251" s="59"/>
    </row>
    <row r="252" spans="1:18" ht="28.5" x14ac:dyDescent="0.45">
      <c r="A252" s="3">
        <v>242</v>
      </c>
      <c r="B252" s="56"/>
      <c r="C252" s="56"/>
      <c r="D252" s="56"/>
      <c r="E252" s="56"/>
      <c r="F252" s="56"/>
      <c r="G252" s="57" t="s">
        <v>14</v>
      </c>
      <c r="H252" s="58"/>
      <c r="I252" s="38" t="str">
        <f>IF(F252 = "кућа", IF( H252 = 50%,   VLOOKUP(G252,'ЛИМИТИ ПО МЕРАМА'!$B$6:$F$22,2,FALSE),   IF(H252=55%,VLOOKUP(G252,'ЛИМИТИ ПО МЕРАМА'!$B$6:$F$22,3,FALSE),IF(H252=60%,VLOOKUP(G252,'ЛИМИТИ ПО МЕРАМА'!$B$6:$F$22,4,FALSE),IF(H252=65%,VLOOKUP(G252,'ЛИМИТИ ПО МЕРАМА'!$B$6:$F$22,5,FALSE))))),IF(H252=0.5,VLOOKUP(G252,'ЛИМИТИ ПО МЕРАМА'!$B$28:$C$37,2,FALSE),"ПРОВЕРИТИ УНОС"))</f>
        <v>ПРОВЕРИТИ УНОС</v>
      </c>
      <c r="J252" s="9" t="str">
        <f t="shared" si="29"/>
        <v>Изолација фасаде│</v>
      </c>
      <c r="K252" s="67"/>
      <c r="L252" s="38" t="str">
        <f t="shared" si="28"/>
        <v>ПРОВЕРИТИ УНОС</v>
      </c>
      <c r="M252" s="29" t="e">
        <f t="shared" si="33"/>
        <v>#VALUE!</v>
      </c>
      <c r="N252" s="2" t="e">
        <f t="shared" si="30"/>
        <v>#VALUE!</v>
      </c>
      <c r="O252" s="30" t="e">
        <f t="shared" si="31"/>
        <v>#VALUE!</v>
      </c>
      <c r="P252" s="56"/>
      <c r="Q252" s="30" t="e">
        <f t="shared" si="32"/>
        <v>#VALUE!</v>
      </c>
      <c r="R252" s="56"/>
    </row>
    <row r="253" spans="1:18" ht="28.5" x14ac:dyDescent="0.45">
      <c r="A253" s="40">
        <v>243</v>
      </c>
      <c r="B253" s="59"/>
      <c r="C253" s="59"/>
      <c r="D253" s="59"/>
      <c r="E253" s="59"/>
      <c r="F253" s="59"/>
      <c r="G253" s="60" t="s">
        <v>15</v>
      </c>
      <c r="H253" s="61"/>
      <c r="I253" s="38" t="str">
        <f>IF(F253 = "кућа", IF( H253 = 50%,   VLOOKUP(G253,'ЛИМИТИ ПО МЕРАМА'!$B$6:$F$22,2,FALSE),   IF(H253=55%,VLOOKUP(G253,'ЛИМИТИ ПО МЕРАМА'!$B$6:$F$22,3,FALSE),IF(H253=60%,VLOOKUP(G253,'ЛИМИТИ ПО МЕРАМА'!$B$6:$F$22,4,FALSE),IF(H253=65%,VLOOKUP(G253,'ЛИМИТИ ПО МЕРАМА'!$B$6:$F$22,5,FALSE))))),IF(H253=0.5,VLOOKUP(G253,'ЛИМИТИ ПО МЕРАМА'!$B$28:$C$37,2,FALSE),"ПРОВЕРИТИ УНОС"))</f>
        <v>ПРОВЕРИТИ УНОС</v>
      </c>
      <c r="J253" s="42" t="str">
        <f t="shared" si="29"/>
        <v>Изолација крова│</v>
      </c>
      <c r="K253" s="68"/>
      <c r="L253" s="38" t="str">
        <f t="shared" si="28"/>
        <v>ПРОВЕРИТИ УНОС</v>
      </c>
      <c r="M253" s="43" t="e">
        <f t="shared" si="33"/>
        <v>#VALUE!</v>
      </c>
      <c r="N253" s="41" t="e">
        <f t="shared" si="30"/>
        <v>#VALUE!</v>
      </c>
      <c r="O253" s="44" t="e">
        <f t="shared" si="31"/>
        <v>#VALUE!</v>
      </c>
      <c r="P253" s="59"/>
      <c r="Q253" s="44" t="e">
        <f t="shared" si="32"/>
        <v>#VALUE!</v>
      </c>
      <c r="R253" s="59"/>
    </row>
    <row r="254" spans="1:18" ht="28.5" x14ac:dyDescent="0.45">
      <c r="A254" s="3">
        <v>244</v>
      </c>
      <c r="B254" s="56"/>
      <c r="C254" s="56"/>
      <c r="D254" s="56"/>
      <c r="E254" s="56"/>
      <c r="F254" s="56"/>
      <c r="G254" s="57" t="s">
        <v>14</v>
      </c>
      <c r="H254" s="58"/>
      <c r="I254" s="38" t="str">
        <f>IF(F254 = "кућа", IF( H254 = 50%,   VLOOKUP(G254,'ЛИМИТИ ПО МЕРАМА'!$B$6:$F$22,2,FALSE),   IF(H254=55%,VLOOKUP(G254,'ЛИМИТИ ПО МЕРАМА'!$B$6:$F$22,3,FALSE),IF(H254=60%,VLOOKUP(G254,'ЛИМИТИ ПО МЕРАМА'!$B$6:$F$22,4,FALSE),IF(H254=65%,VLOOKUP(G254,'ЛИМИТИ ПО МЕРАМА'!$B$6:$F$22,5,FALSE))))),IF(H254=0.5,VLOOKUP(G254,'ЛИМИТИ ПО МЕРАМА'!$B$28:$C$37,2,FALSE),"ПРОВЕРИТИ УНОС"))</f>
        <v>ПРОВЕРИТИ УНОС</v>
      </c>
      <c r="J254" s="9" t="str">
        <f t="shared" si="29"/>
        <v>Изолација фасаде│</v>
      </c>
      <c r="K254" s="67"/>
      <c r="L254" s="38" t="str">
        <f t="shared" si="28"/>
        <v>ПРОВЕРИТИ УНОС</v>
      </c>
      <c r="M254" s="29" t="e">
        <f t="shared" si="33"/>
        <v>#VALUE!</v>
      </c>
      <c r="N254" s="2" t="e">
        <f t="shared" si="30"/>
        <v>#VALUE!</v>
      </c>
      <c r="O254" s="30" t="e">
        <f t="shared" si="31"/>
        <v>#VALUE!</v>
      </c>
      <c r="P254" s="56"/>
      <c r="Q254" s="30" t="e">
        <f t="shared" si="32"/>
        <v>#VALUE!</v>
      </c>
      <c r="R254" s="56"/>
    </row>
    <row r="255" spans="1:18" ht="28.5" x14ac:dyDescent="0.45">
      <c r="A255" s="40">
        <v>245</v>
      </c>
      <c r="B255" s="59"/>
      <c r="C255" s="59"/>
      <c r="D255" s="59"/>
      <c r="E255" s="59"/>
      <c r="F255" s="59"/>
      <c r="G255" s="60" t="s">
        <v>15</v>
      </c>
      <c r="H255" s="61"/>
      <c r="I255" s="38" t="str">
        <f>IF(F255 = "кућа", IF( H255 = 50%,   VLOOKUP(G255,'ЛИМИТИ ПО МЕРАМА'!$B$6:$F$22,2,FALSE),   IF(H255=55%,VLOOKUP(G255,'ЛИМИТИ ПО МЕРАМА'!$B$6:$F$22,3,FALSE),IF(H255=60%,VLOOKUP(G255,'ЛИМИТИ ПО МЕРАМА'!$B$6:$F$22,4,FALSE),IF(H255=65%,VLOOKUP(G255,'ЛИМИТИ ПО МЕРАМА'!$B$6:$F$22,5,FALSE))))),IF(H255=0.5,VLOOKUP(G255,'ЛИМИТИ ПО МЕРАМА'!$B$28:$C$37,2,FALSE),"ПРОВЕРИТИ УНОС"))</f>
        <v>ПРОВЕРИТИ УНОС</v>
      </c>
      <c r="J255" s="42" t="str">
        <f t="shared" si="29"/>
        <v>Изолација крова│</v>
      </c>
      <c r="K255" s="68"/>
      <c r="L255" s="38" t="str">
        <f t="shared" si="28"/>
        <v>ПРОВЕРИТИ УНОС</v>
      </c>
      <c r="M255" s="43" t="e">
        <f t="shared" si="33"/>
        <v>#VALUE!</v>
      </c>
      <c r="N255" s="41" t="e">
        <f t="shared" si="30"/>
        <v>#VALUE!</v>
      </c>
      <c r="O255" s="44" t="e">
        <f t="shared" si="31"/>
        <v>#VALUE!</v>
      </c>
      <c r="P255" s="59"/>
      <c r="Q255" s="44" t="e">
        <f t="shared" si="32"/>
        <v>#VALUE!</v>
      </c>
      <c r="R255" s="59"/>
    </row>
    <row r="256" spans="1:18" ht="28.5" x14ac:dyDescent="0.45">
      <c r="A256" s="3">
        <v>246</v>
      </c>
      <c r="B256" s="56"/>
      <c r="C256" s="56"/>
      <c r="D256" s="56"/>
      <c r="E256" s="56"/>
      <c r="F256" s="56"/>
      <c r="G256" s="57" t="s">
        <v>14</v>
      </c>
      <c r="H256" s="58"/>
      <c r="I256" s="38" t="str">
        <f>IF(F256 = "кућа", IF( H256 = 50%,   VLOOKUP(G256,'ЛИМИТИ ПО МЕРАМА'!$B$6:$F$22,2,FALSE),   IF(H256=55%,VLOOKUP(G256,'ЛИМИТИ ПО МЕРАМА'!$B$6:$F$22,3,FALSE),IF(H256=60%,VLOOKUP(G256,'ЛИМИТИ ПО МЕРАМА'!$B$6:$F$22,4,FALSE),IF(H256=65%,VLOOKUP(G256,'ЛИМИТИ ПО МЕРАМА'!$B$6:$F$22,5,FALSE))))),IF(H256=0.5,VLOOKUP(G256,'ЛИМИТИ ПО МЕРАМА'!$B$28:$C$37,2,FALSE),"ПРОВЕРИТИ УНОС"))</f>
        <v>ПРОВЕРИТИ УНОС</v>
      </c>
      <c r="J256" s="9" t="str">
        <f t="shared" si="29"/>
        <v>Изолација фасаде│</v>
      </c>
      <c r="K256" s="67"/>
      <c r="L256" s="38" t="str">
        <f t="shared" si="28"/>
        <v>ПРОВЕРИТИ УНОС</v>
      </c>
      <c r="M256" s="29" t="e">
        <f t="shared" si="33"/>
        <v>#VALUE!</v>
      </c>
      <c r="N256" s="2" t="e">
        <f t="shared" si="30"/>
        <v>#VALUE!</v>
      </c>
      <c r="O256" s="30" t="e">
        <f t="shared" si="31"/>
        <v>#VALUE!</v>
      </c>
      <c r="P256" s="56"/>
      <c r="Q256" s="30" t="e">
        <f t="shared" si="32"/>
        <v>#VALUE!</v>
      </c>
      <c r="R256" s="56"/>
    </row>
    <row r="257" spans="1:18" ht="28.5" x14ac:dyDescent="0.45">
      <c r="A257" s="40">
        <v>247</v>
      </c>
      <c r="B257" s="59"/>
      <c r="C257" s="59"/>
      <c r="D257" s="59"/>
      <c r="E257" s="59"/>
      <c r="F257" s="59"/>
      <c r="G257" s="60" t="s">
        <v>15</v>
      </c>
      <c r="H257" s="61"/>
      <c r="I257" s="38" t="str">
        <f>IF(F257 = "кућа", IF( H257 = 50%,   VLOOKUP(G257,'ЛИМИТИ ПО МЕРАМА'!$B$6:$F$22,2,FALSE),   IF(H257=55%,VLOOKUP(G257,'ЛИМИТИ ПО МЕРАМА'!$B$6:$F$22,3,FALSE),IF(H257=60%,VLOOKUP(G257,'ЛИМИТИ ПО МЕРАМА'!$B$6:$F$22,4,FALSE),IF(H257=65%,VLOOKUP(G257,'ЛИМИТИ ПО МЕРАМА'!$B$6:$F$22,5,FALSE))))),IF(H257=0.5,VLOOKUP(G257,'ЛИМИТИ ПО МЕРАМА'!$B$28:$C$37,2,FALSE),"ПРОВЕРИТИ УНОС"))</f>
        <v>ПРОВЕРИТИ УНОС</v>
      </c>
      <c r="J257" s="42" t="str">
        <f t="shared" si="29"/>
        <v>Изолација крова│</v>
      </c>
      <c r="K257" s="68"/>
      <c r="L257" s="38" t="str">
        <f t="shared" si="28"/>
        <v>ПРОВЕРИТИ УНОС</v>
      </c>
      <c r="M257" s="43" t="e">
        <f t="shared" si="33"/>
        <v>#VALUE!</v>
      </c>
      <c r="N257" s="41" t="e">
        <f t="shared" si="30"/>
        <v>#VALUE!</v>
      </c>
      <c r="O257" s="44" t="e">
        <f t="shared" si="31"/>
        <v>#VALUE!</v>
      </c>
      <c r="P257" s="59"/>
      <c r="Q257" s="44" t="e">
        <f t="shared" si="32"/>
        <v>#VALUE!</v>
      </c>
      <c r="R257" s="59"/>
    </row>
    <row r="258" spans="1:18" ht="28.5" x14ac:dyDescent="0.45">
      <c r="A258" s="3">
        <v>248</v>
      </c>
      <c r="B258" s="56"/>
      <c r="C258" s="56"/>
      <c r="D258" s="56"/>
      <c r="E258" s="56"/>
      <c r="F258" s="56"/>
      <c r="G258" s="57" t="s">
        <v>14</v>
      </c>
      <c r="H258" s="58"/>
      <c r="I258" s="38" t="str">
        <f>IF(F258 = "кућа", IF( H258 = 50%,   VLOOKUP(G258,'ЛИМИТИ ПО МЕРАМА'!$B$6:$F$22,2,FALSE),   IF(H258=55%,VLOOKUP(G258,'ЛИМИТИ ПО МЕРАМА'!$B$6:$F$22,3,FALSE),IF(H258=60%,VLOOKUP(G258,'ЛИМИТИ ПО МЕРАМА'!$B$6:$F$22,4,FALSE),IF(H258=65%,VLOOKUP(G258,'ЛИМИТИ ПО МЕРАМА'!$B$6:$F$22,5,FALSE))))),IF(H258=0.5,VLOOKUP(G258,'ЛИМИТИ ПО МЕРАМА'!$B$28:$C$37,2,FALSE),"ПРОВЕРИТИ УНОС"))</f>
        <v>ПРОВЕРИТИ УНОС</v>
      </c>
      <c r="J258" s="9" t="str">
        <f t="shared" si="29"/>
        <v>Изолација фасаде│</v>
      </c>
      <c r="K258" s="67"/>
      <c r="L258" s="38" t="str">
        <f t="shared" si="28"/>
        <v>ПРОВЕРИТИ УНОС</v>
      </c>
      <c r="M258" s="29" t="e">
        <f t="shared" si="33"/>
        <v>#VALUE!</v>
      </c>
      <c r="N258" s="2" t="e">
        <f t="shared" si="30"/>
        <v>#VALUE!</v>
      </c>
      <c r="O258" s="30" t="e">
        <f t="shared" si="31"/>
        <v>#VALUE!</v>
      </c>
      <c r="P258" s="56"/>
      <c r="Q258" s="30" t="e">
        <f t="shared" si="32"/>
        <v>#VALUE!</v>
      </c>
      <c r="R258" s="56"/>
    </row>
    <row r="259" spans="1:18" ht="28.5" x14ac:dyDescent="0.45">
      <c r="A259" s="40">
        <v>249</v>
      </c>
      <c r="B259" s="59"/>
      <c r="C259" s="59"/>
      <c r="D259" s="59"/>
      <c r="E259" s="59"/>
      <c r="F259" s="59"/>
      <c r="G259" s="60" t="s">
        <v>15</v>
      </c>
      <c r="H259" s="61"/>
      <c r="I259" s="38" t="str">
        <f>IF(F259 = "кућа", IF( H259 = 50%,   VLOOKUP(G259,'ЛИМИТИ ПО МЕРАМА'!$B$6:$F$22,2,FALSE),   IF(H259=55%,VLOOKUP(G259,'ЛИМИТИ ПО МЕРАМА'!$B$6:$F$22,3,FALSE),IF(H259=60%,VLOOKUP(G259,'ЛИМИТИ ПО МЕРАМА'!$B$6:$F$22,4,FALSE),IF(H259=65%,VLOOKUP(G259,'ЛИМИТИ ПО МЕРАМА'!$B$6:$F$22,5,FALSE))))),IF(H259=0.5,VLOOKUP(G259,'ЛИМИТИ ПО МЕРАМА'!$B$28:$C$37,2,FALSE),"ПРОВЕРИТИ УНОС"))</f>
        <v>ПРОВЕРИТИ УНОС</v>
      </c>
      <c r="J259" s="42" t="str">
        <f t="shared" si="29"/>
        <v>Изолација крова│</v>
      </c>
      <c r="K259" s="68"/>
      <c r="L259" s="38" t="str">
        <f t="shared" si="28"/>
        <v>ПРОВЕРИТИ УНОС</v>
      </c>
      <c r="M259" s="43" t="e">
        <f t="shared" si="33"/>
        <v>#VALUE!</v>
      </c>
      <c r="N259" s="41" t="e">
        <f t="shared" si="30"/>
        <v>#VALUE!</v>
      </c>
      <c r="O259" s="44" t="e">
        <f t="shared" si="31"/>
        <v>#VALUE!</v>
      </c>
      <c r="P259" s="59"/>
      <c r="Q259" s="44" t="e">
        <f t="shared" si="32"/>
        <v>#VALUE!</v>
      </c>
      <c r="R259" s="59"/>
    </row>
    <row r="260" spans="1:18" ht="28.5" x14ac:dyDescent="0.45">
      <c r="A260" s="3">
        <v>250</v>
      </c>
      <c r="B260" s="56"/>
      <c r="C260" s="56"/>
      <c r="D260" s="56"/>
      <c r="E260" s="56"/>
      <c r="F260" s="56"/>
      <c r="G260" s="57" t="s">
        <v>14</v>
      </c>
      <c r="H260" s="58"/>
      <c r="I260" s="38" t="str">
        <f>IF(F260 = "кућа", IF( H260 = 50%,   VLOOKUP(G260,'ЛИМИТИ ПО МЕРАМА'!$B$6:$F$22,2,FALSE),   IF(H260=55%,VLOOKUP(G260,'ЛИМИТИ ПО МЕРАМА'!$B$6:$F$22,3,FALSE),IF(H260=60%,VLOOKUP(G260,'ЛИМИТИ ПО МЕРАМА'!$B$6:$F$22,4,FALSE),IF(H260=65%,VLOOKUP(G260,'ЛИМИТИ ПО МЕРАМА'!$B$6:$F$22,5,FALSE))))),IF(H260=0.5,VLOOKUP(G260,'ЛИМИТИ ПО МЕРАМА'!$B$28:$C$37,2,FALSE),"ПРОВЕРИТИ УНОС"))</f>
        <v>ПРОВЕРИТИ УНОС</v>
      </c>
      <c r="J260" s="9" t="str">
        <f t="shared" si="29"/>
        <v>Изолација фасаде│</v>
      </c>
      <c r="K260" s="67"/>
      <c r="L260" s="38" t="str">
        <f t="shared" si="28"/>
        <v>ПРОВЕРИТИ УНОС</v>
      </c>
      <c r="M260" s="29" t="e">
        <f t="shared" si="33"/>
        <v>#VALUE!</v>
      </c>
      <c r="N260" s="2" t="e">
        <f t="shared" si="30"/>
        <v>#VALUE!</v>
      </c>
      <c r="O260" s="30" t="e">
        <f t="shared" si="31"/>
        <v>#VALUE!</v>
      </c>
      <c r="P260" s="56"/>
      <c r="Q260" s="30" t="e">
        <f t="shared" si="32"/>
        <v>#VALUE!</v>
      </c>
      <c r="R260" s="56"/>
    </row>
    <row r="261" spans="1:18" ht="28.5" x14ac:dyDescent="0.45">
      <c r="A261" s="40">
        <v>251</v>
      </c>
      <c r="B261" s="59"/>
      <c r="C261" s="59"/>
      <c r="D261" s="59"/>
      <c r="E261" s="59"/>
      <c r="F261" s="59"/>
      <c r="G261" s="60" t="s">
        <v>15</v>
      </c>
      <c r="H261" s="61"/>
      <c r="I261" s="38" t="str">
        <f>IF(F261 = "кућа", IF( H261 = 50%,   VLOOKUP(G261,'ЛИМИТИ ПО МЕРАМА'!$B$6:$F$22,2,FALSE),   IF(H261=55%,VLOOKUP(G261,'ЛИМИТИ ПО МЕРАМА'!$B$6:$F$22,3,FALSE),IF(H261=60%,VLOOKUP(G261,'ЛИМИТИ ПО МЕРАМА'!$B$6:$F$22,4,FALSE),IF(H261=65%,VLOOKUP(G261,'ЛИМИТИ ПО МЕРАМА'!$B$6:$F$22,5,FALSE))))),IF(H261=0.5,VLOOKUP(G261,'ЛИМИТИ ПО МЕРАМА'!$B$28:$C$37,2,FALSE),"ПРОВЕРИТИ УНОС"))</f>
        <v>ПРОВЕРИТИ УНОС</v>
      </c>
      <c r="J261" s="42" t="str">
        <f t="shared" si="29"/>
        <v>Изолација крова│</v>
      </c>
      <c r="K261" s="68"/>
      <c r="L261" s="38" t="str">
        <f t="shared" si="28"/>
        <v>ПРОВЕРИТИ УНОС</v>
      </c>
      <c r="M261" s="43" t="e">
        <f t="shared" si="33"/>
        <v>#VALUE!</v>
      </c>
      <c r="N261" s="41" t="e">
        <f t="shared" si="30"/>
        <v>#VALUE!</v>
      </c>
      <c r="O261" s="44" t="e">
        <f t="shared" si="31"/>
        <v>#VALUE!</v>
      </c>
      <c r="P261" s="59"/>
      <c r="Q261" s="44" t="e">
        <f t="shared" si="32"/>
        <v>#VALUE!</v>
      </c>
      <c r="R261" s="59"/>
    </row>
    <row r="262" spans="1:18" ht="28.5" x14ac:dyDescent="0.45">
      <c r="A262" s="3">
        <v>252</v>
      </c>
      <c r="B262" s="56"/>
      <c r="C262" s="56"/>
      <c r="D262" s="56"/>
      <c r="E262" s="56"/>
      <c r="F262" s="56"/>
      <c r="G262" s="57" t="s">
        <v>14</v>
      </c>
      <c r="H262" s="58"/>
      <c r="I262" s="38" t="str">
        <f>IF(F262 = "кућа", IF( H262 = 50%,   VLOOKUP(G262,'ЛИМИТИ ПО МЕРАМА'!$B$6:$F$22,2,FALSE),   IF(H262=55%,VLOOKUP(G262,'ЛИМИТИ ПО МЕРАМА'!$B$6:$F$22,3,FALSE),IF(H262=60%,VLOOKUP(G262,'ЛИМИТИ ПО МЕРАМА'!$B$6:$F$22,4,FALSE),IF(H262=65%,VLOOKUP(G262,'ЛИМИТИ ПО МЕРАМА'!$B$6:$F$22,5,FALSE))))),IF(H262=0.5,VLOOKUP(G262,'ЛИМИТИ ПО МЕРАМА'!$B$28:$C$37,2,FALSE),"ПРОВЕРИТИ УНОС"))</f>
        <v>ПРОВЕРИТИ УНОС</v>
      </c>
      <c r="J262" s="9" t="str">
        <f t="shared" si="29"/>
        <v>Изолација фасаде│</v>
      </c>
      <c r="K262" s="67"/>
      <c r="L262" s="38" t="str">
        <f t="shared" si="28"/>
        <v>ПРОВЕРИТИ УНОС</v>
      </c>
      <c r="M262" s="29" t="e">
        <f t="shared" si="33"/>
        <v>#VALUE!</v>
      </c>
      <c r="N262" s="2" t="e">
        <f t="shared" si="30"/>
        <v>#VALUE!</v>
      </c>
      <c r="O262" s="30" t="e">
        <f t="shared" si="31"/>
        <v>#VALUE!</v>
      </c>
      <c r="P262" s="56"/>
      <c r="Q262" s="30" t="e">
        <f t="shared" si="32"/>
        <v>#VALUE!</v>
      </c>
      <c r="R262" s="56"/>
    </row>
    <row r="263" spans="1:18" ht="28.5" x14ac:dyDescent="0.45">
      <c r="A263" s="40">
        <v>253</v>
      </c>
      <c r="B263" s="59"/>
      <c r="C263" s="59"/>
      <c r="D263" s="59"/>
      <c r="E263" s="59"/>
      <c r="F263" s="59"/>
      <c r="G263" s="60" t="s">
        <v>15</v>
      </c>
      <c r="H263" s="61"/>
      <c r="I263" s="38" t="str">
        <f>IF(F263 = "кућа", IF( H263 = 50%,   VLOOKUP(G263,'ЛИМИТИ ПО МЕРАМА'!$B$6:$F$22,2,FALSE),   IF(H263=55%,VLOOKUP(G263,'ЛИМИТИ ПО МЕРАМА'!$B$6:$F$22,3,FALSE),IF(H263=60%,VLOOKUP(G263,'ЛИМИТИ ПО МЕРАМА'!$B$6:$F$22,4,FALSE),IF(H263=65%,VLOOKUP(G263,'ЛИМИТИ ПО МЕРАМА'!$B$6:$F$22,5,FALSE))))),IF(H263=0.5,VLOOKUP(G263,'ЛИМИТИ ПО МЕРАМА'!$B$28:$C$37,2,FALSE),"ПРОВЕРИТИ УНОС"))</f>
        <v>ПРОВЕРИТИ УНОС</v>
      </c>
      <c r="J263" s="42" t="str">
        <f t="shared" si="29"/>
        <v>Изолација крова│</v>
      </c>
      <c r="K263" s="68"/>
      <c r="L263" s="38" t="str">
        <f t="shared" si="28"/>
        <v>ПРОВЕРИТИ УНОС</v>
      </c>
      <c r="M263" s="43" t="e">
        <f t="shared" si="33"/>
        <v>#VALUE!</v>
      </c>
      <c r="N263" s="41" t="e">
        <f t="shared" si="30"/>
        <v>#VALUE!</v>
      </c>
      <c r="O263" s="44" t="e">
        <f t="shared" si="31"/>
        <v>#VALUE!</v>
      </c>
      <c r="P263" s="59"/>
      <c r="Q263" s="44" t="e">
        <f t="shared" si="32"/>
        <v>#VALUE!</v>
      </c>
      <c r="R263" s="59"/>
    </row>
    <row r="264" spans="1:18" ht="28.5" x14ac:dyDescent="0.45">
      <c r="A264" s="3">
        <v>254</v>
      </c>
      <c r="B264" s="56"/>
      <c r="C264" s="56"/>
      <c r="D264" s="56"/>
      <c r="E264" s="56"/>
      <c r="F264" s="56"/>
      <c r="G264" s="57" t="s">
        <v>14</v>
      </c>
      <c r="H264" s="58"/>
      <c r="I264" s="38" t="str">
        <f>IF(F264 = "кућа", IF( H264 = 50%,   VLOOKUP(G264,'ЛИМИТИ ПО МЕРАМА'!$B$6:$F$22,2,FALSE),   IF(H264=55%,VLOOKUP(G264,'ЛИМИТИ ПО МЕРАМА'!$B$6:$F$22,3,FALSE),IF(H264=60%,VLOOKUP(G264,'ЛИМИТИ ПО МЕРАМА'!$B$6:$F$22,4,FALSE),IF(H264=65%,VLOOKUP(G264,'ЛИМИТИ ПО МЕРАМА'!$B$6:$F$22,5,FALSE))))),IF(H264=0.5,VLOOKUP(G264,'ЛИМИТИ ПО МЕРАМА'!$B$28:$C$37,2,FALSE),"ПРОВЕРИТИ УНОС"))</f>
        <v>ПРОВЕРИТИ УНОС</v>
      </c>
      <c r="J264" s="9" t="str">
        <f t="shared" si="29"/>
        <v>Изолација фасаде│</v>
      </c>
      <c r="K264" s="67"/>
      <c r="L264" s="38" t="str">
        <f t="shared" si="28"/>
        <v>ПРОВЕРИТИ УНОС</v>
      </c>
      <c r="M264" s="29" t="e">
        <f t="shared" si="33"/>
        <v>#VALUE!</v>
      </c>
      <c r="N264" s="2" t="e">
        <f t="shared" si="30"/>
        <v>#VALUE!</v>
      </c>
      <c r="O264" s="30" t="e">
        <f t="shared" si="31"/>
        <v>#VALUE!</v>
      </c>
      <c r="P264" s="56"/>
      <c r="Q264" s="30" t="e">
        <f t="shared" si="32"/>
        <v>#VALUE!</v>
      </c>
      <c r="R264" s="56"/>
    </row>
    <row r="265" spans="1:18" ht="28.5" x14ac:dyDescent="0.45">
      <c r="A265" s="40">
        <v>255</v>
      </c>
      <c r="B265" s="59"/>
      <c r="C265" s="59"/>
      <c r="D265" s="59"/>
      <c r="E265" s="59"/>
      <c r="F265" s="59"/>
      <c r="G265" s="60" t="s">
        <v>15</v>
      </c>
      <c r="H265" s="61"/>
      <c r="I265" s="38" t="str">
        <f>IF(F265 = "кућа", IF( H265 = 50%,   VLOOKUP(G265,'ЛИМИТИ ПО МЕРАМА'!$B$6:$F$22,2,FALSE),   IF(H265=55%,VLOOKUP(G265,'ЛИМИТИ ПО МЕРАМА'!$B$6:$F$22,3,FALSE),IF(H265=60%,VLOOKUP(G265,'ЛИМИТИ ПО МЕРАМА'!$B$6:$F$22,4,FALSE),IF(H265=65%,VLOOKUP(G265,'ЛИМИТИ ПО МЕРАМА'!$B$6:$F$22,5,FALSE))))),IF(H265=0.5,VLOOKUP(G265,'ЛИМИТИ ПО МЕРАМА'!$B$28:$C$37,2,FALSE),"ПРОВЕРИТИ УНОС"))</f>
        <v>ПРОВЕРИТИ УНОС</v>
      </c>
      <c r="J265" s="42" t="str">
        <f t="shared" si="29"/>
        <v>Изолација крова│</v>
      </c>
      <c r="K265" s="68"/>
      <c r="L265" s="38" t="str">
        <f t="shared" si="28"/>
        <v>ПРОВЕРИТИ УНОС</v>
      </c>
      <c r="M265" s="43" t="e">
        <f t="shared" si="33"/>
        <v>#VALUE!</v>
      </c>
      <c r="N265" s="41" t="e">
        <f t="shared" si="30"/>
        <v>#VALUE!</v>
      </c>
      <c r="O265" s="44" t="e">
        <f t="shared" si="31"/>
        <v>#VALUE!</v>
      </c>
      <c r="P265" s="59"/>
      <c r="Q265" s="44" t="e">
        <f t="shared" si="32"/>
        <v>#VALUE!</v>
      </c>
      <c r="R265" s="59"/>
    </row>
    <row r="266" spans="1:18" ht="28.5" x14ac:dyDescent="0.45">
      <c r="A266" s="3">
        <v>256</v>
      </c>
      <c r="B266" s="56"/>
      <c r="C266" s="56"/>
      <c r="D266" s="56"/>
      <c r="E266" s="56"/>
      <c r="F266" s="56"/>
      <c r="G266" s="57" t="s">
        <v>14</v>
      </c>
      <c r="H266" s="58"/>
      <c r="I266" s="38" t="str">
        <f>IF(F266 = "кућа", IF( H266 = 50%,   VLOOKUP(G266,'ЛИМИТИ ПО МЕРАМА'!$B$6:$F$22,2,FALSE),   IF(H266=55%,VLOOKUP(G266,'ЛИМИТИ ПО МЕРАМА'!$B$6:$F$22,3,FALSE),IF(H266=60%,VLOOKUP(G266,'ЛИМИТИ ПО МЕРАМА'!$B$6:$F$22,4,FALSE),IF(H266=65%,VLOOKUP(G266,'ЛИМИТИ ПО МЕРАМА'!$B$6:$F$22,5,FALSE))))),IF(H266=0.5,VLOOKUP(G266,'ЛИМИТИ ПО МЕРАМА'!$B$28:$C$37,2,FALSE),"ПРОВЕРИТИ УНОС"))</f>
        <v>ПРОВЕРИТИ УНОС</v>
      </c>
      <c r="J266" s="9" t="str">
        <f t="shared" si="29"/>
        <v>Изолација фасаде│</v>
      </c>
      <c r="K266" s="67"/>
      <c r="L266" s="38" t="str">
        <f t="shared" si="28"/>
        <v>ПРОВЕРИТИ УНОС</v>
      </c>
      <c r="M266" s="29" t="e">
        <f t="shared" si="33"/>
        <v>#VALUE!</v>
      </c>
      <c r="N266" s="2" t="e">
        <f t="shared" si="30"/>
        <v>#VALUE!</v>
      </c>
      <c r="O266" s="30" t="e">
        <f t="shared" si="31"/>
        <v>#VALUE!</v>
      </c>
      <c r="P266" s="56"/>
      <c r="Q266" s="30" t="e">
        <f t="shared" si="32"/>
        <v>#VALUE!</v>
      </c>
      <c r="R266" s="56"/>
    </row>
    <row r="267" spans="1:18" ht="28.5" x14ac:dyDescent="0.45">
      <c r="A267" s="40">
        <v>257</v>
      </c>
      <c r="B267" s="59"/>
      <c r="C267" s="59"/>
      <c r="D267" s="59"/>
      <c r="E267" s="59"/>
      <c r="F267" s="59"/>
      <c r="G267" s="60" t="s">
        <v>15</v>
      </c>
      <c r="H267" s="61"/>
      <c r="I267" s="38" t="str">
        <f>IF(F267 = "кућа", IF( H267 = 50%,   VLOOKUP(G267,'ЛИМИТИ ПО МЕРАМА'!$B$6:$F$22,2,FALSE),   IF(H267=55%,VLOOKUP(G267,'ЛИМИТИ ПО МЕРАМА'!$B$6:$F$22,3,FALSE),IF(H267=60%,VLOOKUP(G267,'ЛИМИТИ ПО МЕРАМА'!$B$6:$F$22,4,FALSE),IF(H267=65%,VLOOKUP(G267,'ЛИМИТИ ПО МЕРАМА'!$B$6:$F$22,5,FALSE))))),IF(H267=0.5,VLOOKUP(G267,'ЛИМИТИ ПО МЕРАМА'!$B$28:$C$37,2,FALSE),"ПРОВЕРИТИ УНОС"))</f>
        <v>ПРОВЕРИТИ УНОС</v>
      </c>
      <c r="J267" s="42" t="str">
        <f t="shared" si="29"/>
        <v>Изолација крова│</v>
      </c>
      <c r="K267" s="68"/>
      <c r="L267" s="38" t="str">
        <f t="shared" si="28"/>
        <v>ПРОВЕРИТИ УНОС</v>
      </c>
      <c r="M267" s="43" t="e">
        <f t="shared" si="33"/>
        <v>#VALUE!</v>
      </c>
      <c r="N267" s="41" t="e">
        <f t="shared" si="30"/>
        <v>#VALUE!</v>
      </c>
      <c r="O267" s="44" t="e">
        <f t="shared" si="31"/>
        <v>#VALUE!</v>
      </c>
      <c r="P267" s="59"/>
      <c r="Q267" s="44" t="e">
        <f t="shared" si="32"/>
        <v>#VALUE!</v>
      </c>
      <c r="R267" s="59"/>
    </row>
    <row r="268" spans="1:18" ht="28.5" x14ac:dyDescent="0.45">
      <c r="A268" s="3">
        <v>258</v>
      </c>
      <c r="B268" s="56"/>
      <c r="C268" s="56"/>
      <c r="D268" s="56"/>
      <c r="E268" s="56"/>
      <c r="F268" s="56"/>
      <c r="G268" s="57" t="s">
        <v>14</v>
      </c>
      <c r="H268" s="58"/>
      <c r="I268" s="38" t="str">
        <f>IF(F268 = "кућа", IF( H268 = 50%,   VLOOKUP(G268,'ЛИМИТИ ПО МЕРАМА'!$B$6:$F$22,2,FALSE),   IF(H268=55%,VLOOKUP(G268,'ЛИМИТИ ПО МЕРАМА'!$B$6:$F$22,3,FALSE),IF(H268=60%,VLOOKUP(G268,'ЛИМИТИ ПО МЕРАМА'!$B$6:$F$22,4,FALSE),IF(H268=65%,VLOOKUP(G268,'ЛИМИТИ ПО МЕРАМА'!$B$6:$F$22,5,FALSE))))),IF(H268=0.5,VLOOKUP(G268,'ЛИМИТИ ПО МЕРАМА'!$B$28:$C$37,2,FALSE),"ПРОВЕРИТИ УНОС"))</f>
        <v>ПРОВЕРИТИ УНОС</v>
      </c>
      <c r="J268" s="9" t="str">
        <f t="shared" si="29"/>
        <v>Изолација фасаде│</v>
      </c>
      <c r="K268" s="67"/>
      <c r="L268" s="38" t="str">
        <f t="shared" si="28"/>
        <v>ПРОВЕРИТИ УНОС</v>
      </c>
      <c r="M268" s="29" t="e">
        <f t="shared" si="33"/>
        <v>#VALUE!</v>
      </c>
      <c r="N268" s="2" t="e">
        <f t="shared" si="30"/>
        <v>#VALUE!</v>
      </c>
      <c r="O268" s="30" t="e">
        <f t="shared" si="31"/>
        <v>#VALUE!</v>
      </c>
      <c r="P268" s="56"/>
      <c r="Q268" s="30" t="e">
        <f t="shared" si="32"/>
        <v>#VALUE!</v>
      </c>
      <c r="R268" s="56"/>
    </row>
    <row r="269" spans="1:18" ht="28.5" x14ac:dyDescent="0.45">
      <c r="A269" s="40">
        <v>259</v>
      </c>
      <c r="B269" s="59"/>
      <c r="C269" s="59"/>
      <c r="D269" s="59"/>
      <c r="E269" s="59"/>
      <c r="F269" s="59"/>
      <c r="G269" s="60" t="s">
        <v>15</v>
      </c>
      <c r="H269" s="61"/>
      <c r="I269" s="38" t="str">
        <f>IF(F269 = "кућа", IF( H269 = 50%,   VLOOKUP(G269,'ЛИМИТИ ПО МЕРАМА'!$B$6:$F$22,2,FALSE),   IF(H269=55%,VLOOKUP(G269,'ЛИМИТИ ПО МЕРАМА'!$B$6:$F$22,3,FALSE),IF(H269=60%,VLOOKUP(G269,'ЛИМИТИ ПО МЕРАМА'!$B$6:$F$22,4,FALSE),IF(H269=65%,VLOOKUP(G269,'ЛИМИТИ ПО МЕРАМА'!$B$6:$F$22,5,FALSE))))),IF(H269=0.5,VLOOKUP(G269,'ЛИМИТИ ПО МЕРАМА'!$B$28:$C$37,2,FALSE),"ПРОВЕРИТИ УНОС"))</f>
        <v>ПРОВЕРИТИ УНОС</v>
      </c>
      <c r="J269" s="42" t="str">
        <f t="shared" si="29"/>
        <v>Изолација крова│</v>
      </c>
      <c r="K269" s="68"/>
      <c r="L269" s="38" t="str">
        <f t="shared" ref="L269:L310" si="34">IF(ISNUMBER(I269),IF(H269*K269&gt;I269,I269,K269*H269),"ПРОВЕРИТИ УНОС")</f>
        <v>ПРОВЕРИТИ УНОС</v>
      </c>
      <c r="M269" s="43" t="e">
        <f t="shared" si="33"/>
        <v>#VALUE!</v>
      </c>
      <c r="N269" s="41" t="e">
        <f t="shared" si="30"/>
        <v>#VALUE!</v>
      </c>
      <c r="O269" s="44" t="e">
        <f t="shared" si="31"/>
        <v>#VALUE!</v>
      </c>
      <c r="P269" s="59"/>
      <c r="Q269" s="44" t="e">
        <f t="shared" si="32"/>
        <v>#VALUE!</v>
      </c>
      <c r="R269" s="59"/>
    </row>
    <row r="270" spans="1:18" ht="28.5" x14ac:dyDescent="0.45">
      <c r="A270" s="3">
        <v>260</v>
      </c>
      <c r="B270" s="56"/>
      <c r="C270" s="56"/>
      <c r="D270" s="56"/>
      <c r="E270" s="56"/>
      <c r="F270" s="56"/>
      <c r="G270" s="57" t="s">
        <v>14</v>
      </c>
      <c r="H270" s="58"/>
      <c r="I270" s="38" t="str">
        <f>IF(F270 = "кућа", IF( H270 = 50%,   VLOOKUP(G270,'ЛИМИТИ ПО МЕРАМА'!$B$6:$F$22,2,FALSE),   IF(H270=55%,VLOOKUP(G270,'ЛИМИТИ ПО МЕРАМА'!$B$6:$F$22,3,FALSE),IF(H270=60%,VLOOKUP(G270,'ЛИМИТИ ПО МЕРАМА'!$B$6:$F$22,4,FALSE),IF(H270=65%,VLOOKUP(G270,'ЛИМИТИ ПО МЕРАМА'!$B$6:$F$22,5,FALSE))))),IF(H270=0.5,VLOOKUP(G270,'ЛИМИТИ ПО МЕРАМА'!$B$28:$C$37,2,FALSE),"ПРОВЕРИТИ УНОС"))</f>
        <v>ПРОВЕРИТИ УНОС</v>
      </c>
      <c r="J270" s="9" t="str">
        <f t="shared" si="29"/>
        <v>Изолација фасаде│</v>
      </c>
      <c r="K270" s="67"/>
      <c r="L270" s="38" t="str">
        <f t="shared" si="34"/>
        <v>ПРОВЕРИТИ УНОС</v>
      </c>
      <c r="M270" s="29" t="e">
        <f t="shared" si="33"/>
        <v>#VALUE!</v>
      </c>
      <c r="N270" s="2" t="e">
        <f t="shared" si="30"/>
        <v>#VALUE!</v>
      </c>
      <c r="O270" s="30" t="e">
        <f t="shared" si="31"/>
        <v>#VALUE!</v>
      </c>
      <c r="P270" s="56"/>
      <c r="Q270" s="30" t="e">
        <f t="shared" si="32"/>
        <v>#VALUE!</v>
      </c>
      <c r="R270" s="56"/>
    </row>
    <row r="271" spans="1:18" ht="28.5" x14ac:dyDescent="0.45">
      <c r="A271" s="40">
        <v>261</v>
      </c>
      <c r="B271" s="59"/>
      <c r="C271" s="59"/>
      <c r="D271" s="59"/>
      <c r="E271" s="59"/>
      <c r="F271" s="59"/>
      <c r="G271" s="60" t="s">
        <v>15</v>
      </c>
      <c r="H271" s="61"/>
      <c r="I271" s="38" t="str">
        <f>IF(F271 = "кућа", IF( H271 = 50%,   VLOOKUP(G271,'ЛИМИТИ ПО МЕРАМА'!$B$6:$F$22,2,FALSE),   IF(H271=55%,VLOOKUP(G271,'ЛИМИТИ ПО МЕРАМА'!$B$6:$F$22,3,FALSE),IF(H271=60%,VLOOKUP(G271,'ЛИМИТИ ПО МЕРАМА'!$B$6:$F$22,4,FALSE),IF(H271=65%,VLOOKUP(G271,'ЛИМИТИ ПО МЕРАМА'!$B$6:$F$22,5,FALSE))))),IF(H271=0.5,VLOOKUP(G271,'ЛИМИТИ ПО МЕРАМА'!$B$28:$C$37,2,FALSE),"ПРОВЕРИТИ УНОС"))</f>
        <v>ПРОВЕРИТИ УНОС</v>
      </c>
      <c r="J271" s="42" t="str">
        <f t="shared" si="29"/>
        <v>Изолација крова│</v>
      </c>
      <c r="K271" s="68"/>
      <c r="L271" s="38" t="str">
        <f t="shared" si="34"/>
        <v>ПРОВЕРИТИ УНОС</v>
      </c>
      <c r="M271" s="43" t="e">
        <f t="shared" si="33"/>
        <v>#VALUE!</v>
      </c>
      <c r="N271" s="41" t="e">
        <f t="shared" si="30"/>
        <v>#VALUE!</v>
      </c>
      <c r="O271" s="44" t="e">
        <f t="shared" si="31"/>
        <v>#VALUE!</v>
      </c>
      <c r="P271" s="59"/>
      <c r="Q271" s="44" t="e">
        <f t="shared" si="32"/>
        <v>#VALUE!</v>
      </c>
      <c r="R271" s="59"/>
    </row>
    <row r="272" spans="1:18" ht="28.5" x14ac:dyDescent="0.45">
      <c r="A272" s="3">
        <v>262</v>
      </c>
      <c r="B272" s="56"/>
      <c r="C272" s="56"/>
      <c r="D272" s="56"/>
      <c r="E272" s="56"/>
      <c r="F272" s="56"/>
      <c r="G272" s="57" t="s">
        <v>14</v>
      </c>
      <c r="H272" s="58"/>
      <c r="I272" s="38" t="str">
        <f>IF(F272 = "кућа", IF( H272 = 50%,   VLOOKUP(G272,'ЛИМИТИ ПО МЕРАМА'!$B$6:$F$22,2,FALSE),   IF(H272=55%,VLOOKUP(G272,'ЛИМИТИ ПО МЕРАМА'!$B$6:$F$22,3,FALSE),IF(H272=60%,VLOOKUP(G272,'ЛИМИТИ ПО МЕРАМА'!$B$6:$F$22,4,FALSE),IF(H272=65%,VLOOKUP(G272,'ЛИМИТИ ПО МЕРАМА'!$B$6:$F$22,5,FALSE))))),IF(H272=0.5,VLOOKUP(G272,'ЛИМИТИ ПО МЕРАМА'!$B$28:$C$37,2,FALSE),"ПРОВЕРИТИ УНОС"))</f>
        <v>ПРОВЕРИТИ УНОС</v>
      </c>
      <c r="J272" s="9" t="str">
        <f t="shared" si="29"/>
        <v>Изолација фасаде│</v>
      </c>
      <c r="K272" s="67"/>
      <c r="L272" s="38" t="str">
        <f t="shared" si="34"/>
        <v>ПРОВЕРИТИ УНОС</v>
      </c>
      <c r="M272" s="29" t="e">
        <f t="shared" si="33"/>
        <v>#VALUE!</v>
      </c>
      <c r="N272" s="2" t="e">
        <f t="shared" si="30"/>
        <v>#VALUE!</v>
      </c>
      <c r="O272" s="30" t="e">
        <f t="shared" si="31"/>
        <v>#VALUE!</v>
      </c>
      <c r="P272" s="56"/>
      <c r="Q272" s="30" t="e">
        <f t="shared" si="32"/>
        <v>#VALUE!</v>
      </c>
      <c r="R272" s="56"/>
    </row>
    <row r="273" spans="1:18" ht="28.5" x14ac:dyDescent="0.45">
      <c r="A273" s="40">
        <v>263</v>
      </c>
      <c r="B273" s="59"/>
      <c r="C273" s="59"/>
      <c r="D273" s="59"/>
      <c r="E273" s="59"/>
      <c r="F273" s="59"/>
      <c r="G273" s="60" t="s">
        <v>15</v>
      </c>
      <c r="H273" s="61"/>
      <c r="I273" s="38" t="str">
        <f>IF(F273 = "кућа", IF( H273 = 50%,   VLOOKUP(G273,'ЛИМИТИ ПО МЕРАМА'!$B$6:$F$22,2,FALSE),   IF(H273=55%,VLOOKUP(G273,'ЛИМИТИ ПО МЕРАМА'!$B$6:$F$22,3,FALSE),IF(H273=60%,VLOOKUP(G273,'ЛИМИТИ ПО МЕРАМА'!$B$6:$F$22,4,FALSE),IF(H273=65%,VLOOKUP(G273,'ЛИМИТИ ПО МЕРАМА'!$B$6:$F$22,5,FALSE))))),IF(H273=0.5,VLOOKUP(G273,'ЛИМИТИ ПО МЕРАМА'!$B$28:$C$37,2,FALSE),"ПРОВЕРИТИ УНОС"))</f>
        <v>ПРОВЕРИТИ УНОС</v>
      </c>
      <c r="J273" s="42" t="str">
        <f t="shared" si="29"/>
        <v>Изолација крова│</v>
      </c>
      <c r="K273" s="68"/>
      <c r="L273" s="38" t="str">
        <f t="shared" si="34"/>
        <v>ПРОВЕРИТИ УНОС</v>
      </c>
      <c r="M273" s="43" t="e">
        <f t="shared" si="33"/>
        <v>#VALUE!</v>
      </c>
      <c r="N273" s="41" t="e">
        <f t="shared" si="30"/>
        <v>#VALUE!</v>
      </c>
      <c r="O273" s="44" t="e">
        <f t="shared" si="31"/>
        <v>#VALUE!</v>
      </c>
      <c r="P273" s="59"/>
      <c r="Q273" s="44" t="e">
        <f t="shared" si="32"/>
        <v>#VALUE!</v>
      </c>
      <c r="R273" s="59"/>
    </row>
    <row r="274" spans="1:18" ht="28.5" x14ac:dyDescent="0.45">
      <c r="A274" s="3">
        <v>264</v>
      </c>
      <c r="B274" s="56"/>
      <c r="C274" s="56"/>
      <c r="D274" s="56"/>
      <c r="E274" s="56"/>
      <c r="F274" s="56"/>
      <c r="G274" s="57" t="s">
        <v>14</v>
      </c>
      <c r="H274" s="58"/>
      <c r="I274" s="38" t="str">
        <f>IF(F274 = "кућа", IF( H274 = 50%,   VLOOKUP(G274,'ЛИМИТИ ПО МЕРАМА'!$B$6:$F$22,2,FALSE),   IF(H274=55%,VLOOKUP(G274,'ЛИМИТИ ПО МЕРАМА'!$B$6:$F$22,3,FALSE),IF(H274=60%,VLOOKUP(G274,'ЛИМИТИ ПО МЕРАМА'!$B$6:$F$22,4,FALSE),IF(H274=65%,VLOOKUP(G274,'ЛИМИТИ ПО МЕРАМА'!$B$6:$F$22,5,FALSE))))),IF(H274=0.5,VLOOKUP(G274,'ЛИМИТИ ПО МЕРАМА'!$B$28:$C$37,2,FALSE),"ПРОВЕРИТИ УНОС"))</f>
        <v>ПРОВЕРИТИ УНОС</v>
      </c>
      <c r="J274" s="9" t="str">
        <f t="shared" ref="J274:J310" si="35">G274&amp;"│"&amp;H274</f>
        <v>Изолација фасаде│</v>
      </c>
      <c r="K274" s="67"/>
      <c r="L274" s="38" t="str">
        <f t="shared" si="34"/>
        <v>ПРОВЕРИТИ УНОС</v>
      </c>
      <c r="M274" s="29" t="e">
        <f t="shared" si="33"/>
        <v>#VALUE!</v>
      </c>
      <c r="N274" s="2" t="e">
        <f t="shared" ref="N274:N310" si="36">IF(L274+M274&gt;K274,"DA","NE")</f>
        <v>#VALUE!</v>
      </c>
      <c r="O274" s="30" t="e">
        <f t="shared" ref="O274:O310" si="37">L274/K274</f>
        <v>#VALUE!</v>
      </c>
      <c r="P274" s="56"/>
      <c r="Q274" s="30" t="e">
        <f t="shared" ref="Q274:Q310" si="38">M274/K274</f>
        <v>#VALUE!</v>
      </c>
      <c r="R274" s="56"/>
    </row>
    <row r="275" spans="1:18" ht="28.5" x14ac:dyDescent="0.45">
      <c r="A275" s="40">
        <v>265</v>
      </c>
      <c r="B275" s="59"/>
      <c r="C275" s="59"/>
      <c r="D275" s="59"/>
      <c r="E275" s="59"/>
      <c r="F275" s="59"/>
      <c r="G275" s="60" t="s">
        <v>15</v>
      </c>
      <c r="H275" s="61"/>
      <c r="I275" s="38" t="str">
        <f>IF(F275 = "кућа", IF( H275 = 50%,   VLOOKUP(G275,'ЛИМИТИ ПО МЕРАМА'!$B$6:$F$22,2,FALSE),   IF(H275=55%,VLOOKUP(G275,'ЛИМИТИ ПО МЕРАМА'!$B$6:$F$22,3,FALSE),IF(H275=60%,VLOOKUP(G275,'ЛИМИТИ ПО МЕРАМА'!$B$6:$F$22,4,FALSE),IF(H275=65%,VLOOKUP(G275,'ЛИМИТИ ПО МЕРАМА'!$B$6:$F$22,5,FALSE))))),IF(H275=0.5,VLOOKUP(G275,'ЛИМИТИ ПО МЕРАМА'!$B$28:$C$37,2,FALSE),"ПРОВЕРИТИ УНОС"))</f>
        <v>ПРОВЕРИТИ УНОС</v>
      </c>
      <c r="J275" s="42" t="str">
        <f t="shared" si="35"/>
        <v>Изолација крова│</v>
      </c>
      <c r="K275" s="68"/>
      <c r="L275" s="38" t="str">
        <f t="shared" si="34"/>
        <v>ПРОВЕРИТИ УНОС</v>
      </c>
      <c r="M275" s="43" t="e">
        <f t="shared" ref="M275:M310" si="39">K275-L275</f>
        <v>#VALUE!</v>
      </c>
      <c r="N275" s="41" t="e">
        <f t="shared" si="36"/>
        <v>#VALUE!</v>
      </c>
      <c r="O275" s="44" t="e">
        <f t="shared" si="37"/>
        <v>#VALUE!</v>
      </c>
      <c r="P275" s="59"/>
      <c r="Q275" s="44" t="e">
        <f t="shared" si="38"/>
        <v>#VALUE!</v>
      </c>
      <c r="R275" s="59"/>
    </row>
    <row r="276" spans="1:18" ht="28.5" x14ac:dyDescent="0.45">
      <c r="A276" s="3">
        <v>266</v>
      </c>
      <c r="B276" s="56"/>
      <c r="C276" s="56"/>
      <c r="D276" s="56"/>
      <c r="E276" s="56"/>
      <c r="F276" s="56"/>
      <c r="G276" s="57" t="s">
        <v>14</v>
      </c>
      <c r="H276" s="58"/>
      <c r="I276" s="38" t="str">
        <f>IF(F276 = "кућа", IF( H276 = 50%,   VLOOKUP(G276,'ЛИМИТИ ПО МЕРАМА'!$B$6:$F$22,2,FALSE),   IF(H276=55%,VLOOKUP(G276,'ЛИМИТИ ПО МЕРАМА'!$B$6:$F$22,3,FALSE),IF(H276=60%,VLOOKUP(G276,'ЛИМИТИ ПО МЕРАМА'!$B$6:$F$22,4,FALSE),IF(H276=65%,VLOOKUP(G276,'ЛИМИТИ ПО МЕРАМА'!$B$6:$F$22,5,FALSE))))),IF(H276=0.5,VLOOKUP(G276,'ЛИМИТИ ПО МЕРАМА'!$B$28:$C$37,2,FALSE),"ПРОВЕРИТИ УНОС"))</f>
        <v>ПРОВЕРИТИ УНОС</v>
      </c>
      <c r="J276" s="9" t="str">
        <f t="shared" si="35"/>
        <v>Изолација фасаде│</v>
      </c>
      <c r="K276" s="67"/>
      <c r="L276" s="38" t="str">
        <f t="shared" si="34"/>
        <v>ПРОВЕРИТИ УНОС</v>
      </c>
      <c r="M276" s="29" t="e">
        <f t="shared" si="39"/>
        <v>#VALUE!</v>
      </c>
      <c r="N276" s="2" t="e">
        <f t="shared" si="36"/>
        <v>#VALUE!</v>
      </c>
      <c r="O276" s="30" t="e">
        <f t="shared" si="37"/>
        <v>#VALUE!</v>
      </c>
      <c r="P276" s="56"/>
      <c r="Q276" s="30" t="e">
        <f t="shared" si="38"/>
        <v>#VALUE!</v>
      </c>
      <c r="R276" s="56"/>
    </row>
    <row r="277" spans="1:18" ht="28.5" x14ac:dyDescent="0.45">
      <c r="A277" s="40">
        <v>267</v>
      </c>
      <c r="B277" s="59"/>
      <c r="C277" s="59"/>
      <c r="D277" s="59"/>
      <c r="E277" s="59"/>
      <c r="F277" s="59"/>
      <c r="G277" s="60" t="s">
        <v>15</v>
      </c>
      <c r="H277" s="61"/>
      <c r="I277" s="38" t="str">
        <f>IF(F277 = "кућа", IF( H277 = 50%,   VLOOKUP(G277,'ЛИМИТИ ПО МЕРАМА'!$B$6:$F$22,2,FALSE),   IF(H277=55%,VLOOKUP(G277,'ЛИМИТИ ПО МЕРАМА'!$B$6:$F$22,3,FALSE),IF(H277=60%,VLOOKUP(G277,'ЛИМИТИ ПО МЕРАМА'!$B$6:$F$22,4,FALSE),IF(H277=65%,VLOOKUP(G277,'ЛИМИТИ ПО МЕРАМА'!$B$6:$F$22,5,FALSE))))),IF(H277=0.5,VLOOKUP(G277,'ЛИМИТИ ПО МЕРАМА'!$B$28:$C$37,2,FALSE),"ПРОВЕРИТИ УНОС"))</f>
        <v>ПРОВЕРИТИ УНОС</v>
      </c>
      <c r="J277" s="42" t="str">
        <f t="shared" si="35"/>
        <v>Изолација крова│</v>
      </c>
      <c r="K277" s="68"/>
      <c r="L277" s="38" t="str">
        <f t="shared" si="34"/>
        <v>ПРОВЕРИТИ УНОС</v>
      </c>
      <c r="M277" s="43" t="e">
        <f t="shared" si="39"/>
        <v>#VALUE!</v>
      </c>
      <c r="N277" s="41" t="e">
        <f t="shared" si="36"/>
        <v>#VALUE!</v>
      </c>
      <c r="O277" s="44" t="e">
        <f t="shared" si="37"/>
        <v>#VALUE!</v>
      </c>
      <c r="P277" s="59"/>
      <c r="Q277" s="44" t="e">
        <f t="shared" si="38"/>
        <v>#VALUE!</v>
      </c>
      <c r="R277" s="59"/>
    </row>
    <row r="278" spans="1:18" ht="28.5" x14ac:dyDescent="0.45">
      <c r="A278" s="3">
        <v>268</v>
      </c>
      <c r="B278" s="56"/>
      <c r="C278" s="56"/>
      <c r="D278" s="56"/>
      <c r="E278" s="56"/>
      <c r="F278" s="56"/>
      <c r="G278" s="57" t="s">
        <v>14</v>
      </c>
      <c r="H278" s="58"/>
      <c r="I278" s="38" t="str">
        <f>IF(F278 = "кућа", IF( H278 = 50%,   VLOOKUP(G278,'ЛИМИТИ ПО МЕРАМА'!$B$6:$F$22,2,FALSE),   IF(H278=55%,VLOOKUP(G278,'ЛИМИТИ ПО МЕРАМА'!$B$6:$F$22,3,FALSE),IF(H278=60%,VLOOKUP(G278,'ЛИМИТИ ПО МЕРАМА'!$B$6:$F$22,4,FALSE),IF(H278=65%,VLOOKUP(G278,'ЛИМИТИ ПО МЕРАМА'!$B$6:$F$22,5,FALSE))))),IF(H278=0.5,VLOOKUP(G278,'ЛИМИТИ ПО МЕРАМА'!$B$28:$C$37,2,FALSE),"ПРОВЕРИТИ УНОС"))</f>
        <v>ПРОВЕРИТИ УНОС</v>
      </c>
      <c r="J278" s="9" t="str">
        <f t="shared" si="35"/>
        <v>Изолација фасаде│</v>
      </c>
      <c r="K278" s="67"/>
      <c r="L278" s="38" t="str">
        <f t="shared" si="34"/>
        <v>ПРОВЕРИТИ УНОС</v>
      </c>
      <c r="M278" s="29" t="e">
        <f t="shared" si="39"/>
        <v>#VALUE!</v>
      </c>
      <c r="N278" s="2" t="e">
        <f t="shared" si="36"/>
        <v>#VALUE!</v>
      </c>
      <c r="O278" s="30" t="e">
        <f t="shared" si="37"/>
        <v>#VALUE!</v>
      </c>
      <c r="P278" s="56"/>
      <c r="Q278" s="30" t="e">
        <f t="shared" si="38"/>
        <v>#VALUE!</v>
      </c>
      <c r="R278" s="56"/>
    </row>
    <row r="279" spans="1:18" ht="28.5" x14ac:dyDescent="0.45">
      <c r="A279" s="40">
        <v>269</v>
      </c>
      <c r="B279" s="59"/>
      <c r="C279" s="59"/>
      <c r="D279" s="59"/>
      <c r="E279" s="59"/>
      <c r="F279" s="59"/>
      <c r="G279" s="60" t="s">
        <v>15</v>
      </c>
      <c r="H279" s="61"/>
      <c r="I279" s="38" t="str">
        <f>IF(F279 = "кућа", IF( H279 = 50%,   VLOOKUP(G279,'ЛИМИТИ ПО МЕРАМА'!$B$6:$F$22,2,FALSE),   IF(H279=55%,VLOOKUP(G279,'ЛИМИТИ ПО МЕРАМА'!$B$6:$F$22,3,FALSE),IF(H279=60%,VLOOKUP(G279,'ЛИМИТИ ПО МЕРАМА'!$B$6:$F$22,4,FALSE),IF(H279=65%,VLOOKUP(G279,'ЛИМИТИ ПО МЕРАМА'!$B$6:$F$22,5,FALSE))))),IF(H279=0.5,VLOOKUP(G279,'ЛИМИТИ ПО МЕРАМА'!$B$28:$C$37,2,FALSE),"ПРОВЕРИТИ УНОС"))</f>
        <v>ПРОВЕРИТИ УНОС</v>
      </c>
      <c r="J279" s="42" t="str">
        <f t="shared" si="35"/>
        <v>Изолација крова│</v>
      </c>
      <c r="K279" s="68"/>
      <c r="L279" s="38" t="str">
        <f t="shared" si="34"/>
        <v>ПРОВЕРИТИ УНОС</v>
      </c>
      <c r="M279" s="43" t="e">
        <f t="shared" si="39"/>
        <v>#VALUE!</v>
      </c>
      <c r="N279" s="41" t="e">
        <f t="shared" si="36"/>
        <v>#VALUE!</v>
      </c>
      <c r="O279" s="44" t="e">
        <f t="shared" si="37"/>
        <v>#VALUE!</v>
      </c>
      <c r="P279" s="59"/>
      <c r="Q279" s="44" t="e">
        <f t="shared" si="38"/>
        <v>#VALUE!</v>
      </c>
      <c r="R279" s="59"/>
    </row>
    <row r="280" spans="1:18" ht="28.5" x14ac:dyDescent="0.45">
      <c r="A280" s="3">
        <v>270</v>
      </c>
      <c r="B280" s="56"/>
      <c r="C280" s="56"/>
      <c r="D280" s="56"/>
      <c r="E280" s="56"/>
      <c r="F280" s="56"/>
      <c r="G280" s="57" t="s">
        <v>14</v>
      </c>
      <c r="H280" s="58"/>
      <c r="I280" s="38" t="str">
        <f>IF(F280 = "кућа", IF( H280 = 50%,   VLOOKUP(G280,'ЛИМИТИ ПО МЕРАМА'!$B$6:$F$22,2,FALSE),   IF(H280=55%,VLOOKUP(G280,'ЛИМИТИ ПО МЕРАМА'!$B$6:$F$22,3,FALSE),IF(H280=60%,VLOOKUP(G280,'ЛИМИТИ ПО МЕРАМА'!$B$6:$F$22,4,FALSE),IF(H280=65%,VLOOKUP(G280,'ЛИМИТИ ПО МЕРАМА'!$B$6:$F$22,5,FALSE))))),IF(H280=0.5,VLOOKUP(G280,'ЛИМИТИ ПО МЕРАМА'!$B$28:$C$37,2,FALSE),"ПРОВЕРИТИ УНОС"))</f>
        <v>ПРОВЕРИТИ УНОС</v>
      </c>
      <c r="J280" s="9" t="str">
        <f t="shared" si="35"/>
        <v>Изолација фасаде│</v>
      </c>
      <c r="K280" s="67"/>
      <c r="L280" s="38" t="str">
        <f t="shared" si="34"/>
        <v>ПРОВЕРИТИ УНОС</v>
      </c>
      <c r="M280" s="29" t="e">
        <f t="shared" si="39"/>
        <v>#VALUE!</v>
      </c>
      <c r="N280" s="2" t="e">
        <f t="shared" si="36"/>
        <v>#VALUE!</v>
      </c>
      <c r="O280" s="30" t="e">
        <f t="shared" si="37"/>
        <v>#VALUE!</v>
      </c>
      <c r="P280" s="56"/>
      <c r="Q280" s="30" t="e">
        <f t="shared" si="38"/>
        <v>#VALUE!</v>
      </c>
      <c r="R280" s="56"/>
    </row>
    <row r="281" spans="1:18" ht="28.5" x14ac:dyDescent="0.45">
      <c r="A281" s="40">
        <v>271</v>
      </c>
      <c r="B281" s="59"/>
      <c r="C281" s="59"/>
      <c r="D281" s="59"/>
      <c r="E281" s="59"/>
      <c r="F281" s="59"/>
      <c r="G281" s="60" t="s">
        <v>15</v>
      </c>
      <c r="H281" s="61"/>
      <c r="I281" s="38" t="str">
        <f>IF(F281 = "кућа", IF( H281 = 50%,   VLOOKUP(G281,'ЛИМИТИ ПО МЕРАМА'!$B$6:$F$22,2,FALSE),   IF(H281=55%,VLOOKUP(G281,'ЛИМИТИ ПО МЕРАМА'!$B$6:$F$22,3,FALSE),IF(H281=60%,VLOOKUP(G281,'ЛИМИТИ ПО МЕРАМА'!$B$6:$F$22,4,FALSE),IF(H281=65%,VLOOKUP(G281,'ЛИМИТИ ПО МЕРАМА'!$B$6:$F$22,5,FALSE))))),IF(H281=0.5,VLOOKUP(G281,'ЛИМИТИ ПО МЕРАМА'!$B$28:$C$37,2,FALSE),"ПРОВЕРИТИ УНОС"))</f>
        <v>ПРОВЕРИТИ УНОС</v>
      </c>
      <c r="J281" s="42" t="str">
        <f t="shared" si="35"/>
        <v>Изолација крова│</v>
      </c>
      <c r="K281" s="68"/>
      <c r="L281" s="38" t="str">
        <f t="shared" si="34"/>
        <v>ПРОВЕРИТИ УНОС</v>
      </c>
      <c r="M281" s="43" t="e">
        <f t="shared" si="39"/>
        <v>#VALUE!</v>
      </c>
      <c r="N281" s="41" t="e">
        <f t="shared" si="36"/>
        <v>#VALUE!</v>
      </c>
      <c r="O281" s="44" t="e">
        <f t="shared" si="37"/>
        <v>#VALUE!</v>
      </c>
      <c r="P281" s="59"/>
      <c r="Q281" s="44" t="e">
        <f t="shared" si="38"/>
        <v>#VALUE!</v>
      </c>
      <c r="R281" s="59"/>
    </row>
    <row r="282" spans="1:18" ht="28.5" x14ac:dyDescent="0.45">
      <c r="A282" s="3">
        <v>272</v>
      </c>
      <c r="B282" s="56"/>
      <c r="C282" s="56"/>
      <c r="D282" s="56"/>
      <c r="E282" s="56"/>
      <c r="F282" s="56"/>
      <c r="G282" s="57" t="s">
        <v>14</v>
      </c>
      <c r="H282" s="58"/>
      <c r="I282" s="38" t="str">
        <f>IF(F282 = "кућа", IF( H282 = 50%,   VLOOKUP(G282,'ЛИМИТИ ПО МЕРАМА'!$B$6:$F$22,2,FALSE),   IF(H282=55%,VLOOKUP(G282,'ЛИМИТИ ПО МЕРАМА'!$B$6:$F$22,3,FALSE),IF(H282=60%,VLOOKUP(G282,'ЛИМИТИ ПО МЕРАМА'!$B$6:$F$22,4,FALSE),IF(H282=65%,VLOOKUP(G282,'ЛИМИТИ ПО МЕРАМА'!$B$6:$F$22,5,FALSE))))),IF(H282=0.5,VLOOKUP(G282,'ЛИМИТИ ПО МЕРАМА'!$B$28:$C$37,2,FALSE),"ПРОВЕРИТИ УНОС"))</f>
        <v>ПРОВЕРИТИ УНОС</v>
      </c>
      <c r="J282" s="9" t="str">
        <f t="shared" si="35"/>
        <v>Изолација фасаде│</v>
      </c>
      <c r="K282" s="67"/>
      <c r="L282" s="38" t="str">
        <f t="shared" si="34"/>
        <v>ПРОВЕРИТИ УНОС</v>
      </c>
      <c r="M282" s="29" t="e">
        <f t="shared" si="39"/>
        <v>#VALUE!</v>
      </c>
      <c r="N282" s="2" t="e">
        <f t="shared" si="36"/>
        <v>#VALUE!</v>
      </c>
      <c r="O282" s="30" t="e">
        <f t="shared" si="37"/>
        <v>#VALUE!</v>
      </c>
      <c r="P282" s="56"/>
      <c r="Q282" s="30" t="e">
        <f t="shared" si="38"/>
        <v>#VALUE!</v>
      </c>
      <c r="R282" s="56"/>
    </row>
    <row r="283" spans="1:18" ht="28.5" x14ac:dyDescent="0.45">
      <c r="A283" s="40">
        <v>273</v>
      </c>
      <c r="B283" s="59"/>
      <c r="C283" s="59"/>
      <c r="D283" s="59"/>
      <c r="E283" s="59"/>
      <c r="F283" s="59"/>
      <c r="G283" s="60" t="s">
        <v>15</v>
      </c>
      <c r="H283" s="61"/>
      <c r="I283" s="38" t="str">
        <f>IF(F283 = "кућа", IF( H283 = 50%,   VLOOKUP(G283,'ЛИМИТИ ПО МЕРАМА'!$B$6:$F$22,2,FALSE),   IF(H283=55%,VLOOKUP(G283,'ЛИМИТИ ПО МЕРАМА'!$B$6:$F$22,3,FALSE),IF(H283=60%,VLOOKUP(G283,'ЛИМИТИ ПО МЕРАМА'!$B$6:$F$22,4,FALSE),IF(H283=65%,VLOOKUP(G283,'ЛИМИТИ ПО МЕРАМА'!$B$6:$F$22,5,FALSE))))),IF(H283=0.5,VLOOKUP(G283,'ЛИМИТИ ПО МЕРАМА'!$B$28:$C$37,2,FALSE),"ПРОВЕРИТИ УНОС"))</f>
        <v>ПРОВЕРИТИ УНОС</v>
      </c>
      <c r="J283" s="42" t="str">
        <f t="shared" si="35"/>
        <v>Изолација крова│</v>
      </c>
      <c r="K283" s="68"/>
      <c r="L283" s="38" t="str">
        <f t="shared" si="34"/>
        <v>ПРОВЕРИТИ УНОС</v>
      </c>
      <c r="M283" s="43" t="e">
        <f t="shared" si="39"/>
        <v>#VALUE!</v>
      </c>
      <c r="N283" s="41" t="e">
        <f t="shared" si="36"/>
        <v>#VALUE!</v>
      </c>
      <c r="O283" s="44" t="e">
        <f t="shared" si="37"/>
        <v>#VALUE!</v>
      </c>
      <c r="P283" s="59"/>
      <c r="Q283" s="44" t="e">
        <f t="shared" si="38"/>
        <v>#VALUE!</v>
      </c>
      <c r="R283" s="59"/>
    </row>
    <row r="284" spans="1:18" ht="28.5" x14ac:dyDescent="0.45">
      <c r="A284" s="3">
        <v>274</v>
      </c>
      <c r="B284" s="56"/>
      <c r="C284" s="56"/>
      <c r="D284" s="56"/>
      <c r="E284" s="56"/>
      <c r="F284" s="56"/>
      <c r="G284" s="57" t="s">
        <v>14</v>
      </c>
      <c r="H284" s="58"/>
      <c r="I284" s="38" t="str">
        <f>IF(F284 = "кућа", IF( H284 = 50%,   VLOOKUP(G284,'ЛИМИТИ ПО МЕРАМА'!$B$6:$F$22,2,FALSE),   IF(H284=55%,VLOOKUP(G284,'ЛИМИТИ ПО МЕРАМА'!$B$6:$F$22,3,FALSE),IF(H284=60%,VLOOKUP(G284,'ЛИМИТИ ПО МЕРАМА'!$B$6:$F$22,4,FALSE),IF(H284=65%,VLOOKUP(G284,'ЛИМИТИ ПО МЕРАМА'!$B$6:$F$22,5,FALSE))))),IF(H284=0.5,VLOOKUP(G284,'ЛИМИТИ ПО МЕРАМА'!$B$28:$C$37,2,FALSE),"ПРОВЕРИТИ УНОС"))</f>
        <v>ПРОВЕРИТИ УНОС</v>
      </c>
      <c r="J284" s="9" t="str">
        <f t="shared" si="35"/>
        <v>Изолација фасаде│</v>
      </c>
      <c r="K284" s="67"/>
      <c r="L284" s="38" t="str">
        <f t="shared" si="34"/>
        <v>ПРОВЕРИТИ УНОС</v>
      </c>
      <c r="M284" s="29" t="e">
        <f t="shared" si="39"/>
        <v>#VALUE!</v>
      </c>
      <c r="N284" s="2" t="e">
        <f t="shared" si="36"/>
        <v>#VALUE!</v>
      </c>
      <c r="O284" s="30" t="e">
        <f t="shared" si="37"/>
        <v>#VALUE!</v>
      </c>
      <c r="P284" s="56"/>
      <c r="Q284" s="30" t="e">
        <f t="shared" si="38"/>
        <v>#VALUE!</v>
      </c>
      <c r="R284" s="56"/>
    </row>
    <row r="285" spans="1:18" ht="28.5" x14ac:dyDescent="0.45">
      <c r="A285" s="40">
        <v>275</v>
      </c>
      <c r="B285" s="59"/>
      <c r="C285" s="59"/>
      <c r="D285" s="59"/>
      <c r="E285" s="59"/>
      <c r="F285" s="59"/>
      <c r="G285" s="60" t="s">
        <v>15</v>
      </c>
      <c r="H285" s="61"/>
      <c r="I285" s="38" t="str">
        <f>IF(F285 = "кућа", IF( H285 = 50%,   VLOOKUP(G285,'ЛИМИТИ ПО МЕРАМА'!$B$6:$F$22,2,FALSE),   IF(H285=55%,VLOOKUP(G285,'ЛИМИТИ ПО МЕРАМА'!$B$6:$F$22,3,FALSE),IF(H285=60%,VLOOKUP(G285,'ЛИМИТИ ПО МЕРАМА'!$B$6:$F$22,4,FALSE),IF(H285=65%,VLOOKUP(G285,'ЛИМИТИ ПО МЕРАМА'!$B$6:$F$22,5,FALSE))))),IF(H285=0.5,VLOOKUP(G285,'ЛИМИТИ ПО МЕРАМА'!$B$28:$C$37,2,FALSE),"ПРОВЕРИТИ УНОС"))</f>
        <v>ПРОВЕРИТИ УНОС</v>
      </c>
      <c r="J285" s="42" t="str">
        <f t="shared" si="35"/>
        <v>Изолација крова│</v>
      </c>
      <c r="K285" s="68"/>
      <c r="L285" s="38" t="str">
        <f t="shared" si="34"/>
        <v>ПРОВЕРИТИ УНОС</v>
      </c>
      <c r="M285" s="43" t="e">
        <f t="shared" si="39"/>
        <v>#VALUE!</v>
      </c>
      <c r="N285" s="41" t="e">
        <f t="shared" si="36"/>
        <v>#VALUE!</v>
      </c>
      <c r="O285" s="44" t="e">
        <f t="shared" si="37"/>
        <v>#VALUE!</v>
      </c>
      <c r="P285" s="59"/>
      <c r="Q285" s="44" t="e">
        <f t="shared" si="38"/>
        <v>#VALUE!</v>
      </c>
      <c r="R285" s="59"/>
    </row>
    <row r="286" spans="1:18" ht="28.5" x14ac:dyDescent="0.45">
      <c r="A286" s="3">
        <v>276</v>
      </c>
      <c r="B286" s="56"/>
      <c r="C286" s="56"/>
      <c r="D286" s="56"/>
      <c r="E286" s="56"/>
      <c r="F286" s="56"/>
      <c r="G286" s="57" t="s">
        <v>14</v>
      </c>
      <c r="H286" s="58"/>
      <c r="I286" s="38" t="str">
        <f>IF(F286 = "кућа", IF( H286 = 50%,   VLOOKUP(G286,'ЛИМИТИ ПО МЕРАМА'!$B$6:$F$22,2,FALSE),   IF(H286=55%,VLOOKUP(G286,'ЛИМИТИ ПО МЕРАМА'!$B$6:$F$22,3,FALSE),IF(H286=60%,VLOOKUP(G286,'ЛИМИТИ ПО МЕРАМА'!$B$6:$F$22,4,FALSE),IF(H286=65%,VLOOKUP(G286,'ЛИМИТИ ПО МЕРАМА'!$B$6:$F$22,5,FALSE))))),IF(H286=0.5,VLOOKUP(G286,'ЛИМИТИ ПО МЕРАМА'!$B$28:$C$37,2,FALSE),"ПРОВЕРИТИ УНОС"))</f>
        <v>ПРОВЕРИТИ УНОС</v>
      </c>
      <c r="J286" s="9" t="str">
        <f t="shared" si="35"/>
        <v>Изолација фасаде│</v>
      </c>
      <c r="K286" s="67"/>
      <c r="L286" s="38" t="str">
        <f t="shared" si="34"/>
        <v>ПРОВЕРИТИ УНОС</v>
      </c>
      <c r="M286" s="29" t="e">
        <f t="shared" si="39"/>
        <v>#VALUE!</v>
      </c>
      <c r="N286" s="2" t="e">
        <f t="shared" si="36"/>
        <v>#VALUE!</v>
      </c>
      <c r="O286" s="30" t="e">
        <f t="shared" si="37"/>
        <v>#VALUE!</v>
      </c>
      <c r="P286" s="56"/>
      <c r="Q286" s="30" t="e">
        <f t="shared" si="38"/>
        <v>#VALUE!</v>
      </c>
      <c r="R286" s="56"/>
    </row>
    <row r="287" spans="1:18" ht="28.5" x14ac:dyDescent="0.45">
      <c r="A287" s="40">
        <v>277</v>
      </c>
      <c r="B287" s="59"/>
      <c r="C287" s="59"/>
      <c r="D287" s="59"/>
      <c r="E287" s="59"/>
      <c r="F287" s="59"/>
      <c r="G287" s="60" t="s">
        <v>15</v>
      </c>
      <c r="H287" s="61"/>
      <c r="I287" s="38" t="str">
        <f>IF(F287 = "кућа", IF( H287 = 50%,   VLOOKUP(G287,'ЛИМИТИ ПО МЕРАМА'!$B$6:$F$22,2,FALSE),   IF(H287=55%,VLOOKUP(G287,'ЛИМИТИ ПО МЕРАМА'!$B$6:$F$22,3,FALSE),IF(H287=60%,VLOOKUP(G287,'ЛИМИТИ ПО МЕРАМА'!$B$6:$F$22,4,FALSE),IF(H287=65%,VLOOKUP(G287,'ЛИМИТИ ПО МЕРАМА'!$B$6:$F$22,5,FALSE))))),IF(H287=0.5,VLOOKUP(G287,'ЛИМИТИ ПО МЕРАМА'!$B$28:$C$37,2,FALSE),"ПРОВЕРИТИ УНОС"))</f>
        <v>ПРОВЕРИТИ УНОС</v>
      </c>
      <c r="J287" s="42" t="str">
        <f t="shared" si="35"/>
        <v>Изолација крова│</v>
      </c>
      <c r="K287" s="68"/>
      <c r="L287" s="38" t="str">
        <f t="shared" si="34"/>
        <v>ПРОВЕРИТИ УНОС</v>
      </c>
      <c r="M287" s="43" t="e">
        <f t="shared" si="39"/>
        <v>#VALUE!</v>
      </c>
      <c r="N287" s="41" t="e">
        <f t="shared" si="36"/>
        <v>#VALUE!</v>
      </c>
      <c r="O287" s="44" t="e">
        <f t="shared" si="37"/>
        <v>#VALUE!</v>
      </c>
      <c r="P287" s="59"/>
      <c r="Q287" s="44" t="e">
        <f t="shared" si="38"/>
        <v>#VALUE!</v>
      </c>
      <c r="R287" s="59"/>
    </row>
    <row r="288" spans="1:18" ht="28.5" x14ac:dyDescent="0.45">
      <c r="A288" s="3">
        <v>278</v>
      </c>
      <c r="B288" s="56"/>
      <c r="C288" s="56"/>
      <c r="D288" s="56"/>
      <c r="E288" s="56"/>
      <c r="F288" s="56"/>
      <c r="G288" s="57" t="s">
        <v>14</v>
      </c>
      <c r="H288" s="58"/>
      <c r="I288" s="38" t="str">
        <f>IF(F288 = "кућа", IF( H288 = 50%,   VLOOKUP(G288,'ЛИМИТИ ПО МЕРАМА'!$B$6:$F$22,2,FALSE),   IF(H288=55%,VLOOKUP(G288,'ЛИМИТИ ПО МЕРАМА'!$B$6:$F$22,3,FALSE),IF(H288=60%,VLOOKUP(G288,'ЛИМИТИ ПО МЕРАМА'!$B$6:$F$22,4,FALSE),IF(H288=65%,VLOOKUP(G288,'ЛИМИТИ ПО МЕРАМА'!$B$6:$F$22,5,FALSE))))),IF(H288=0.5,VLOOKUP(G288,'ЛИМИТИ ПО МЕРАМА'!$B$28:$C$37,2,FALSE),"ПРОВЕРИТИ УНОС"))</f>
        <v>ПРОВЕРИТИ УНОС</v>
      </c>
      <c r="J288" s="9" t="str">
        <f t="shared" si="35"/>
        <v>Изолација фасаде│</v>
      </c>
      <c r="K288" s="67"/>
      <c r="L288" s="38" t="str">
        <f t="shared" si="34"/>
        <v>ПРОВЕРИТИ УНОС</v>
      </c>
      <c r="M288" s="29" t="e">
        <f t="shared" si="39"/>
        <v>#VALUE!</v>
      </c>
      <c r="N288" s="2" t="e">
        <f t="shared" si="36"/>
        <v>#VALUE!</v>
      </c>
      <c r="O288" s="30" t="e">
        <f t="shared" si="37"/>
        <v>#VALUE!</v>
      </c>
      <c r="P288" s="56"/>
      <c r="Q288" s="30" t="e">
        <f t="shared" si="38"/>
        <v>#VALUE!</v>
      </c>
      <c r="R288" s="56"/>
    </row>
    <row r="289" spans="1:18" ht="28.5" x14ac:dyDescent="0.45">
      <c r="A289" s="40">
        <v>279</v>
      </c>
      <c r="B289" s="59"/>
      <c r="C289" s="59"/>
      <c r="D289" s="59"/>
      <c r="E289" s="59"/>
      <c r="F289" s="59"/>
      <c r="G289" s="60" t="s">
        <v>15</v>
      </c>
      <c r="H289" s="61"/>
      <c r="I289" s="38" t="str">
        <f>IF(F289 = "кућа", IF( H289 = 50%,   VLOOKUP(G289,'ЛИМИТИ ПО МЕРАМА'!$B$6:$F$22,2,FALSE),   IF(H289=55%,VLOOKUP(G289,'ЛИМИТИ ПО МЕРАМА'!$B$6:$F$22,3,FALSE),IF(H289=60%,VLOOKUP(G289,'ЛИМИТИ ПО МЕРАМА'!$B$6:$F$22,4,FALSE),IF(H289=65%,VLOOKUP(G289,'ЛИМИТИ ПО МЕРАМА'!$B$6:$F$22,5,FALSE))))),IF(H289=0.5,VLOOKUP(G289,'ЛИМИТИ ПО МЕРАМА'!$B$28:$C$37,2,FALSE),"ПРОВЕРИТИ УНОС"))</f>
        <v>ПРОВЕРИТИ УНОС</v>
      </c>
      <c r="J289" s="42" t="str">
        <f t="shared" si="35"/>
        <v>Изолација крова│</v>
      </c>
      <c r="K289" s="68"/>
      <c r="L289" s="38" t="str">
        <f t="shared" si="34"/>
        <v>ПРОВЕРИТИ УНОС</v>
      </c>
      <c r="M289" s="43" t="e">
        <f t="shared" si="39"/>
        <v>#VALUE!</v>
      </c>
      <c r="N289" s="41" t="e">
        <f t="shared" si="36"/>
        <v>#VALUE!</v>
      </c>
      <c r="O289" s="44" t="e">
        <f t="shared" si="37"/>
        <v>#VALUE!</v>
      </c>
      <c r="P289" s="59"/>
      <c r="Q289" s="44" t="e">
        <f t="shared" si="38"/>
        <v>#VALUE!</v>
      </c>
      <c r="R289" s="59"/>
    </row>
    <row r="290" spans="1:18" ht="28.5" x14ac:dyDescent="0.45">
      <c r="A290" s="3">
        <v>280</v>
      </c>
      <c r="B290" s="56"/>
      <c r="C290" s="56"/>
      <c r="D290" s="56"/>
      <c r="E290" s="56"/>
      <c r="F290" s="56"/>
      <c r="G290" s="57" t="s">
        <v>14</v>
      </c>
      <c r="H290" s="58"/>
      <c r="I290" s="38" t="str">
        <f>IF(F290 = "кућа", IF( H290 = 50%,   VLOOKUP(G290,'ЛИМИТИ ПО МЕРАМА'!$B$6:$F$22,2,FALSE),   IF(H290=55%,VLOOKUP(G290,'ЛИМИТИ ПО МЕРАМА'!$B$6:$F$22,3,FALSE),IF(H290=60%,VLOOKUP(G290,'ЛИМИТИ ПО МЕРАМА'!$B$6:$F$22,4,FALSE),IF(H290=65%,VLOOKUP(G290,'ЛИМИТИ ПО МЕРАМА'!$B$6:$F$22,5,FALSE))))),IF(H290=0.5,VLOOKUP(G290,'ЛИМИТИ ПО МЕРАМА'!$B$28:$C$37,2,FALSE),"ПРОВЕРИТИ УНОС"))</f>
        <v>ПРОВЕРИТИ УНОС</v>
      </c>
      <c r="J290" s="9" t="str">
        <f t="shared" si="35"/>
        <v>Изолација фасаде│</v>
      </c>
      <c r="K290" s="67"/>
      <c r="L290" s="38" t="str">
        <f t="shared" si="34"/>
        <v>ПРОВЕРИТИ УНОС</v>
      </c>
      <c r="M290" s="29" t="e">
        <f t="shared" si="39"/>
        <v>#VALUE!</v>
      </c>
      <c r="N290" s="2" t="e">
        <f t="shared" si="36"/>
        <v>#VALUE!</v>
      </c>
      <c r="O290" s="30" t="e">
        <f t="shared" si="37"/>
        <v>#VALUE!</v>
      </c>
      <c r="P290" s="56"/>
      <c r="Q290" s="30" t="e">
        <f t="shared" si="38"/>
        <v>#VALUE!</v>
      </c>
      <c r="R290" s="56"/>
    </row>
    <row r="291" spans="1:18" ht="28.5" x14ac:dyDescent="0.45">
      <c r="A291" s="40">
        <v>281</v>
      </c>
      <c r="B291" s="59"/>
      <c r="C291" s="59"/>
      <c r="D291" s="59"/>
      <c r="E291" s="59"/>
      <c r="F291" s="59"/>
      <c r="G291" s="60" t="s">
        <v>15</v>
      </c>
      <c r="H291" s="61"/>
      <c r="I291" s="38" t="str">
        <f>IF(F291 = "кућа", IF( H291 = 50%,   VLOOKUP(G291,'ЛИМИТИ ПО МЕРАМА'!$B$6:$F$22,2,FALSE),   IF(H291=55%,VLOOKUP(G291,'ЛИМИТИ ПО МЕРАМА'!$B$6:$F$22,3,FALSE),IF(H291=60%,VLOOKUP(G291,'ЛИМИТИ ПО МЕРАМА'!$B$6:$F$22,4,FALSE),IF(H291=65%,VLOOKUP(G291,'ЛИМИТИ ПО МЕРАМА'!$B$6:$F$22,5,FALSE))))),IF(H291=0.5,VLOOKUP(G291,'ЛИМИТИ ПО МЕРАМА'!$B$28:$C$37,2,FALSE),"ПРОВЕРИТИ УНОС"))</f>
        <v>ПРОВЕРИТИ УНОС</v>
      </c>
      <c r="J291" s="42" t="str">
        <f t="shared" si="35"/>
        <v>Изолација крова│</v>
      </c>
      <c r="K291" s="68"/>
      <c r="L291" s="38" t="str">
        <f t="shared" si="34"/>
        <v>ПРОВЕРИТИ УНОС</v>
      </c>
      <c r="M291" s="43" t="e">
        <f t="shared" si="39"/>
        <v>#VALUE!</v>
      </c>
      <c r="N291" s="41" t="e">
        <f t="shared" si="36"/>
        <v>#VALUE!</v>
      </c>
      <c r="O291" s="44" t="e">
        <f t="shared" si="37"/>
        <v>#VALUE!</v>
      </c>
      <c r="P291" s="59"/>
      <c r="Q291" s="44" t="e">
        <f t="shared" si="38"/>
        <v>#VALUE!</v>
      </c>
      <c r="R291" s="59"/>
    </row>
    <row r="292" spans="1:18" ht="28.5" x14ac:dyDescent="0.45">
      <c r="A292" s="3">
        <v>282</v>
      </c>
      <c r="B292" s="56"/>
      <c r="C292" s="56"/>
      <c r="D292" s="56"/>
      <c r="E292" s="56"/>
      <c r="F292" s="56"/>
      <c r="G292" s="57" t="s">
        <v>14</v>
      </c>
      <c r="H292" s="58"/>
      <c r="I292" s="38" t="str">
        <f>IF(F292 = "кућа", IF( H292 = 50%,   VLOOKUP(G292,'ЛИМИТИ ПО МЕРАМА'!$B$6:$F$22,2,FALSE),   IF(H292=55%,VLOOKUP(G292,'ЛИМИТИ ПО МЕРАМА'!$B$6:$F$22,3,FALSE),IF(H292=60%,VLOOKUP(G292,'ЛИМИТИ ПО МЕРАМА'!$B$6:$F$22,4,FALSE),IF(H292=65%,VLOOKUP(G292,'ЛИМИТИ ПО МЕРАМА'!$B$6:$F$22,5,FALSE))))),IF(H292=0.5,VLOOKUP(G292,'ЛИМИТИ ПО МЕРАМА'!$B$28:$C$37,2,FALSE),"ПРОВЕРИТИ УНОС"))</f>
        <v>ПРОВЕРИТИ УНОС</v>
      </c>
      <c r="J292" s="9" t="str">
        <f t="shared" si="35"/>
        <v>Изолација фасаде│</v>
      </c>
      <c r="K292" s="67"/>
      <c r="L292" s="38" t="str">
        <f t="shared" si="34"/>
        <v>ПРОВЕРИТИ УНОС</v>
      </c>
      <c r="M292" s="29" t="e">
        <f t="shared" si="39"/>
        <v>#VALUE!</v>
      </c>
      <c r="N292" s="2" t="e">
        <f t="shared" si="36"/>
        <v>#VALUE!</v>
      </c>
      <c r="O292" s="30" t="e">
        <f t="shared" si="37"/>
        <v>#VALUE!</v>
      </c>
      <c r="P292" s="56"/>
      <c r="Q292" s="30" t="e">
        <f t="shared" si="38"/>
        <v>#VALUE!</v>
      </c>
      <c r="R292" s="56"/>
    </row>
    <row r="293" spans="1:18" ht="28.5" x14ac:dyDescent="0.45">
      <c r="A293" s="40">
        <v>283</v>
      </c>
      <c r="B293" s="59"/>
      <c r="C293" s="59"/>
      <c r="D293" s="59"/>
      <c r="E293" s="59"/>
      <c r="F293" s="59"/>
      <c r="G293" s="60" t="s">
        <v>15</v>
      </c>
      <c r="H293" s="61"/>
      <c r="I293" s="38" t="str">
        <f>IF(F293 = "кућа", IF( H293 = 50%,   VLOOKUP(G293,'ЛИМИТИ ПО МЕРАМА'!$B$6:$F$22,2,FALSE),   IF(H293=55%,VLOOKUP(G293,'ЛИМИТИ ПО МЕРАМА'!$B$6:$F$22,3,FALSE),IF(H293=60%,VLOOKUP(G293,'ЛИМИТИ ПО МЕРАМА'!$B$6:$F$22,4,FALSE),IF(H293=65%,VLOOKUP(G293,'ЛИМИТИ ПО МЕРАМА'!$B$6:$F$22,5,FALSE))))),IF(H293=0.5,VLOOKUP(G293,'ЛИМИТИ ПО МЕРАМА'!$B$28:$C$37,2,FALSE),"ПРОВЕРИТИ УНОС"))</f>
        <v>ПРОВЕРИТИ УНОС</v>
      </c>
      <c r="J293" s="42" t="str">
        <f t="shared" si="35"/>
        <v>Изолација крова│</v>
      </c>
      <c r="K293" s="68"/>
      <c r="L293" s="38" t="str">
        <f t="shared" si="34"/>
        <v>ПРОВЕРИТИ УНОС</v>
      </c>
      <c r="M293" s="43" t="e">
        <f t="shared" si="39"/>
        <v>#VALUE!</v>
      </c>
      <c r="N293" s="41" t="e">
        <f t="shared" si="36"/>
        <v>#VALUE!</v>
      </c>
      <c r="O293" s="44" t="e">
        <f t="shared" si="37"/>
        <v>#VALUE!</v>
      </c>
      <c r="P293" s="59"/>
      <c r="Q293" s="44" t="e">
        <f t="shared" si="38"/>
        <v>#VALUE!</v>
      </c>
      <c r="R293" s="59"/>
    </row>
    <row r="294" spans="1:18" ht="28.5" x14ac:dyDescent="0.45">
      <c r="A294" s="3">
        <v>284</v>
      </c>
      <c r="B294" s="56"/>
      <c r="C294" s="56"/>
      <c r="D294" s="56"/>
      <c r="E294" s="56"/>
      <c r="F294" s="56"/>
      <c r="G294" s="57" t="s">
        <v>14</v>
      </c>
      <c r="H294" s="58"/>
      <c r="I294" s="38" t="str">
        <f>IF(F294 = "кућа", IF( H294 = 50%,   VLOOKUP(G294,'ЛИМИТИ ПО МЕРАМА'!$B$6:$F$22,2,FALSE),   IF(H294=55%,VLOOKUP(G294,'ЛИМИТИ ПО МЕРАМА'!$B$6:$F$22,3,FALSE),IF(H294=60%,VLOOKUP(G294,'ЛИМИТИ ПО МЕРАМА'!$B$6:$F$22,4,FALSE),IF(H294=65%,VLOOKUP(G294,'ЛИМИТИ ПО МЕРАМА'!$B$6:$F$22,5,FALSE))))),IF(H294=0.5,VLOOKUP(G294,'ЛИМИТИ ПО МЕРАМА'!$B$28:$C$37,2,FALSE),"ПРОВЕРИТИ УНОС"))</f>
        <v>ПРОВЕРИТИ УНОС</v>
      </c>
      <c r="J294" s="9" t="str">
        <f t="shared" si="35"/>
        <v>Изолација фасаде│</v>
      </c>
      <c r="K294" s="67"/>
      <c r="L294" s="38" t="str">
        <f t="shared" si="34"/>
        <v>ПРОВЕРИТИ УНОС</v>
      </c>
      <c r="M294" s="29" t="e">
        <f t="shared" si="39"/>
        <v>#VALUE!</v>
      </c>
      <c r="N294" s="2" t="e">
        <f t="shared" si="36"/>
        <v>#VALUE!</v>
      </c>
      <c r="O294" s="30" t="e">
        <f t="shared" si="37"/>
        <v>#VALUE!</v>
      </c>
      <c r="P294" s="56"/>
      <c r="Q294" s="30" t="e">
        <f t="shared" si="38"/>
        <v>#VALUE!</v>
      </c>
      <c r="R294" s="56"/>
    </row>
    <row r="295" spans="1:18" ht="28.5" x14ac:dyDescent="0.45">
      <c r="A295" s="40">
        <v>285</v>
      </c>
      <c r="B295" s="59"/>
      <c r="C295" s="59"/>
      <c r="D295" s="59"/>
      <c r="E295" s="59"/>
      <c r="F295" s="59"/>
      <c r="G295" s="60" t="s">
        <v>15</v>
      </c>
      <c r="H295" s="61"/>
      <c r="I295" s="38" t="str">
        <f>IF(F295 = "кућа", IF( H295 = 50%,   VLOOKUP(G295,'ЛИМИТИ ПО МЕРАМА'!$B$6:$F$22,2,FALSE),   IF(H295=55%,VLOOKUP(G295,'ЛИМИТИ ПО МЕРАМА'!$B$6:$F$22,3,FALSE),IF(H295=60%,VLOOKUP(G295,'ЛИМИТИ ПО МЕРАМА'!$B$6:$F$22,4,FALSE),IF(H295=65%,VLOOKUP(G295,'ЛИМИТИ ПО МЕРАМА'!$B$6:$F$22,5,FALSE))))),IF(H295=0.5,VLOOKUP(G295,'ЛИМИТИ ПО МЕРАМА'!$B$28:$C$37,2,FALSE),"ПРОВЕРИТИ УНОС"))</f>
        <v>ПРОВЕРИТИ УНОС</v>
      </c>
      <c r="J295" s="42" t="str">
        <f t="shared" si="35"/>
        <v>Изолација крова│</v>
      </c>
      <c r="K295" s="68"/>
      <c r="L295" s="38" t="str">
        <f t="shared" si="34"/>
        <v>ПРОВЕРИТИ УНОС</v>
      </c>
      <c r="M295" s="43" t="e">
        <f t="shared" si="39"/>
        <v>#VALUE!</v>
      </c>
      <c r="N295" s="41" t="e">
        <f t="shared" si="36"/>
        <v>#VALUE!</v>
      </c>
      <c r="O295" s="44" t="e">
        <f t="shared" si="37"/>
        <v>#VALUE!</v>
      </c>
      <c r="P295" s="59"/>
      <c r="Q295" s="44" t="e">
        <f t="shared" si="38"/>
        <v>#VALUE!</v>
      </c>
      <c r="R295" s="59"/>
    </row>
    <row r="296" spans="1:18" ht="28.5" x14ac:dyDescent="0.45">
      <c r="A296" s="3">
        <v>286</v>
      </c>
      <c r="B296" s="56"/>
      <c r="C296" s="56"/>
      <c r="D296" s="56"/>
      <c r="E296" s="56"/>
      <c r="F296" s="56"/>
      <c r="G296" s="57" t="s">
        <v>14</v>
      </c>
      <c r="H296" s="58"/>
      <c r="I296" s="38" t="str">
        <f>IF(F296 = "кућа", IF( H296 = 50%,   VLOOKUP(G296,'ЛИМИТИ ПО МЕРАМА'!$B$6:$F$22,2,FALSE),   IF(H296=55%,VLOOKUP(G296,'ЛИМИТИ ПО МЕРАМА'!$B$6:$F$22,3,FALSE),IF(H296=60%,VLOOKUP(G296,'ЛИМИТИ ПО МЕРАМА'!$B$6:$F$22,4,FALSE),IF(H296=65%,VLOOKUP(G296,'ЛИМИТИ ПО МЕРАМА'!$B$6:$F$22,5,FALSE))))),IF(H296=0.5,VLOOKUP(G296,'ЛИМИТИ ПО МЕРАМА'!$B$28:$C$37,2,FALSE),"ПРОВЕРИТИ УНОС"))</f>
        <v>ПРОВЕРИТИ УНОС</v>
      </c>
      <c r="J296" s="9" t="str">
        <f t="shared" si="35"/>
        <v>Изолација фасаде│</v>
      </c>
      <c r="K296" s="67"/>
      <c r="L296" s="38" t="str">
        <f t="shared" si="34"/>
        <v>ПРОВЕРИТИ УНОС</v>
      </c>
      <c r="M296" s="29" t="e">
        <f t="shared" si="39"/>
        <v>#VALUE!</v>
      </c>
      <c r="N296" s="2" t="e">
        <f t="shared" si="36"/>
        <v>#VALUE!</v>
      </c>
      <c r="O296" s="30" t="e">
        <f t="shared" si="37"/>
        <v>#VALUE!</v>
      </c>
      <c r="P296" s="56"/>
      <c r="Q296" s="30" t="e">
        <f t="shared" si="38"/>
        <v>#VALUE!</v>
      </c>
      <c r="R296" s="56"/>
    </row>
    <row r="297" spans="1:18" ht="28.5" x14ac:dyDescent="0.45">
      <c r="A297" s="40">
        <v>287</v>
      </c>
      <c r="B297" s="59"/>
      <c r="C297" s="59"/>
      <c r="D297" s="59"/>
      <c r="E297" s="59"/>
      <c r="F297" s="59"/>
      <c r="G297" s="60" t="s">
        <v>15</v>
      </c>
      <c r="H297" s="61"/>
      <c r="I297" s="38" t="str">
        <f>IF(F297 = "кућа", IF( H297 = 50%,   VLOOKUP(G297,'ЛИМИТИ ПО МЕРАМА'!$B$6:$F$22,2,FALSE),   IF(H297=55%,VLOOKUP(G297,'ЛИМИТИ ПО МЕРАМА'!$B$6:$F$22,3,FALSE),IF(H297=60%,VLOOKUP(G297,'ЛИМИТИ ПО МЕРАМА'!$B$6:$F$22,4,FALSE),IF(H297=65%,VLOOKUP(G297,'ЛИМИТИ ПО МЕРАМА'!$B$6:$F$22,5,FALSE))))),IF(H297=0.5,VLOOKUP(G297,'ЛИМИТИ ПО МЕРАМА'!$B$28:$C$37,2,FALSE),"ПРОВЕРИТИ УНОС"))</f>
        <v>ПРОВЕРИТИ УНОС</v>
      </c>
      <c r="J297" s="42" t="str">
        <f t="shared" si="35"/>
        <v>Изолација крова│</v>
      </c>
      <c r="K297" s="68"/>
      <c r="L297" s="38" t="str">
        <f t="shared" si="34"/>
        <v>ПРОВЕРИТИ УНОС</v>
      </c>
      <c r="M297" s="43" t="e">
        <f t="shared" si="39"/>
        <v>#VALUE!</v>
      </c>
      <c r="N297" s="41" t="e">
        <f t="shared" si="36"/>
        <v>#VALUE!</v>
      </c>
      <c r="O297" s="44" t="e">
        <f t="shared" si="37"/>
        <v>#VALUE!</v>
      </c>
      <c r="P297" s="59"/>
      <c r="Q297" s="44" t="e">
        <f t="shared" si="38"/>
        <v>#VALUE!</v>
      </c>
      <c r="R297" s="59"/>
    </row>
    <row r="298" spans="1:18" ht="28.5" x14ac:dyDescent="0.45">
      <c r="A298" s="3">
        <v>288</v>
      </c>
      <c r="B298" s="56"/>
      <c r="C298" s="56"/>
      <c r="D298" s="56"/>
      <c r="E298" s="56"/>
      <c r="F298" s="56"/>
      <c r="G298" s="57" t="s">
        <v>14</v>
      </c>
      <c r="H298" s="58"/>
      <c r="I298" s="38" t="str">
        <f>IF(F298 = "кућа", IF( H298 = 50%,   VLOOKUP(G298,'ЛИМИТИ ПО МЕРАМА'!$B$6:$F$22,2,FALSE),   IF(H298=55%,VLOOKUP(G298,'ЛИМИТИ ПО МЕРАМА'!$B$6:$F$22,3,FALSE),IF(H298=60%,VLOOKUP(G298,'ЛИМИТИ ПО МЕРАМА'!$B$6:$F$22,4,FALSE),IF(H298=65%,VLOOKUP(G298,'ЛИМИТИ ПО МЕРАМА'!$B$6:$F$22,5,FALSE))))),IF(H298=0.5,VLOOKUP(G298,'ЛИМИТИ ПО МЕРАМА'!$B$28:$C$37,2,FALSE),"ПРОВЕРИТИ УНОС"))</f>
        <v>ПРОВЕРИТИ УНОС</v>
      </c>
      <c r="J298" s="9" t="str">
        <f t="shared" si="35"/>
        <v>Изолација фасаде│</v>
      </c>
      <c r="K298" s="67"/>
      <c r="L298" s="38" t="str">
        <f t="shared" si="34"/>
        <v>ПРОВЕРИТИ УНОС</v>
      </c>
      <c r="M298" s="29" t="e">
        <f t="shared" si="39"/>
        <v>#VALUE!</v>
      </c>
      <c r="N298" s="2" t="e">
        <f t="shared" si="36"/>
        <v>#VALUE!</v>
      </c>
      <c r="O298" s="30" t="e">
        <f t="shared" si="37"/>
        <v>#VALUE!</v>
      </c>
      <c r="P298" s="56"/>
      <c r="Q298" s="30" t="e">
        <f t="shared" si="38"/>
        <v>#VALUE!</v>
      </c>
      <c r="R298" s="56"/>
    </row>
    <row r="299" spans="1:18" ht="28.5" x14ac:dyDescent="0.45">
      <c r="A299" s="40">
        <v>289</v>
      </c>
      <c r="B299" s="59"/>
      <c r="C299" s="59"/>
      <c r="D299" s="59"/>
      <c r="E299" s="59"/>
      <c r="F299" s="59"/>
      <c r="G299" s="60" t="s">
        <v>15</v>
      </c>
      <c r="H299" s="61"/>
      <c r="I299" s="38" t="str">
        <f>IF(F299 = "кућа", IF( H299 = 50%,   VLOOKUP(G299,'ЛИМИТИ ПО МЕРАМА'!$B$6:$F$22,2,FALSE),   IF(H299=55%,VLOOKUP(G299,'ЛИМИТИ ПО МЕРАМА'!$B$6:$F$22,3,FALSE),IF(H299=60%,VLOOKUP(G299,'ЛИМИТИ ПО МЕРАМА'!$B$6:$F$22,4,FALSE),IF(H299=65%,VLOOKUP(G299,'ЛИМИТИ ПО МЕРАМА'!$B$6:$F$22,5,FALSE))))),IF(H299=0.5,VLOOKUP(G299,'ЛИМИТИ ПО МЕРАМА'!$B$28:$C$37,2,FALSE),"ПРОВЕРИТИ УНОС"))</f>
        <v>ПРОВЕРИТИ УНОС</v>
      </c>
      <c r="J299" s="42" t="str">
        <f t="shared" si="35"/>
        <v>Изолација крова│</v>
      </c>
      <c r="K299" s="68"/>
      <c r="L299" s="38" t="str">
        <f t="shared" si="34"/>
        <v>ПРОВЕРИТИ УНОС</v>
      </c>
      <c r="M299" s="43" t="e">
        <f t="shared" si="39"/>
        <v>#VALUE!</v>
      </c>
      <c r="N299" s="41" t="e">
        <f t="shared" si="36"/>
        <v>#VALUE!</v>
      </c>
      <c r="O299" s="44" t="e">
        <f t="shared" si="37"/>
        <v>#VALUE!</v>
      </c>
      <c r="P299" s="59"/>
      <c r="Q299" s="44" t="e">
        <f t="shared" si="38"/>
        <v>#VALUE!</v>
      </c>
      <c r="R299" s="59"/>
    </row>
    <row r="300" spans="1:18" ht="28.5" x14ac:dyDescent="0.45">
      <c r="A300" s="3">
        <v>290</v>
      </c>
      <c r="B300" s="56"/>
      <c r="C300" s="56"/>
      <c r="D300" s="56"/>
      <c r="E300" s="56"/>
      <c r="F300" s="56"/>
      <c r="G300" s="57" t="s">
        <v>14</v>
      </c>
      <c r="H300" s="58"/>
      <c r="I300" s="38" t="str">
        <f>IF(F300 = "кућа", IF( H300 = 50%,   VLOOKUP(G300,'ЛИМИТИ ПО МЕРАМА'!$B$6:$F$22,2,FALSE),   IF(H300=55%,VLOOKUP(G300,'ЛИМИТИ ПО МЕРАМА'!$B$6:$F$22,3,FALSE),IF(H300=60%,VLOOKUP(G300,'ЛИМИТИ ПО МЕРАМА'!$B$6:$F$22,4,FALSE),IF(H300=65%,VLOOKUP(G300,'ЛИМИТИ ПО МЕРАМА'!$B$6:$F$22,5,FALSE))))),IF(H300=0.5,VLOOKUP(G300,'ЛИМИТИ ПО МЕРАМА'!$B$28:$C$37,2,FALSE),"ПРОВЕРИТИ УНОС"))</f>
        <v>ПРОВЕРИТИ УНОС</v>
      </c>
      <c r="J300" s="9" t="str">
        <f t="shared" si="35"/>
        <v>Изолација фасаде│</v>
      </c>
      <c r="K300" s="67"/>
      <c r="L300" s="38" t="str">
        <f t="shared" si="34"/>
        <v>ПРОВЕРИТИ УНОС</v>
      </c>
      <c r="M300" s="29" t="e">
        <f t="shared" si="39"/>
        <v>#VALUE!</v>
      </c>
      <c r="N300" s="2" t="e">
        <f t="shared" si="36"/>
        <v>#VALUE!</v>
      </c>
      <c r="O300" s="30" t="e">
        <f t="shared" si="37"/>
        <v>#VALUE!</v>
      </c>
      <c r="P300" s="56"/>
      <c r="Q300" s="30" t="e">
        <f t="shared" si="38"/>
        <v>#VALUE!</v>
      </c>
      <c r="R300" s="56"/>
    </row>
    <row r="301" spans="1:18" ht="28.5" x14ac:dyDescent="0.45">
      <c r="A301" s="40">
        <v>291</v>
      </c>
      <c r="B301" s="59"/>
      <c r="C301" s="59"/>
      <c r="D301" s="59"/>
      <c r="E301" s="59"/>
      <c r="F301" s="59"/>
      <c r="G301" s="60" t="s">
        <v>15</v>
      </c>
      <c r="H301" s="61"/>
      <c r="I301" s="38" t="str">
        <f>IF(F301 = "кућа", IF( H301 = 50%,   VLOOKUP(G301,'ЛИМИТИ ПО МЕРАМА'!$B$6:$F$22,2,FALSE),   IF(H301=55%,VLOOKUP(G301,'ЛИМИТИ ПО МЕРАМА'!$B$6:$F$22,3,FALSE),IF(H301=60%,VLOOKUP(G301,'ЛИМИТИ ПО МЕРАМА'!$B$6:$F$22,4,FALSE),IF(H301=65%,VLOOKUP(G301,'ЛИМИТИ ПО МЕРАМА'!$B$6:$F$22,5,FALSE))))),IF(H301=0.5,VLOOKUP(G301,'ЛИМИТИ ПО МЕРАМА'!$B$28:$C$37,2,FALSE),"ПРОВЕРИТИ УНОС"))</f>
        <v>ПРОВЕРИТИ УНОС</v>
      </c>
      <c r="J301" s="42" t="str">
        <f t="shared" si="35"/>
        <v>Изолација крова│</v>
      </c>
      <c r="K301" s="68"/>
      <c r="L301" s="38" t="str">
        <f t="shared" si="34"/>
        <v>ПРОВЕРИТИ УНОС</v>
      </c>
      <c r="M301" s="43" t="e">
        <f t="shared" si="39"/>
        <v>#VALUE!</v>
      </c>
      <c r="N301" s="41" t="e">
        <f t="shared" si="36"/>
        <v>#VALUE!</v>
      </c>
      <c r="O301" s="44" t="e">
        <f t="shared" si="37"/>
        <v>#VALUE!</v>
      </c>
      <c r="P301" s="59"/>
      <c r="Q301" s="44" t="e">
        <f t="shared" si="38"/>
        <v>#VALUE!</v>
      </c>
      <c r="R301" s="59"/>
    </row>
    <row r="302" spans="1:18" ht="28.5" x14ac:dyDescent="0.45">
      <c r="A302" s="3">
        <v>292</v>
      </c>
      <c r="B302" s="56"/>
      <c r="C302" s="56"/>
      <c r="D302" s="56"/>
      <c r="E302" s="56"/>
      <c r="F302" s="56"/>
      <c r="G302" s="57" t="s">
        <v>14</v>
      </c>
      <c r="H302" s="58"/>
      <c r="I302" s="38" t="str">
        <f>IF(F302 = "кућа", IF( H302 = 50%,   VLOOKUP(G302,'ЛИМИТИ ПО МЕРАМА'!$B$6:$F$22,2,FALSE),   IF(H302=55%,VLOOKUP(G302,'ЛИМИТИ ПО МЕРАМА'!$B$6:$F$22,3,FALSE),IF(H302=60%,VLOOKUP(G302,'ЛИМИТИ ПО МЕРАМА'!$B$6:$F$22,4,FALSE),IF(H302=65%,VLOOKUP(G302,'ЛИМИТИ ПО МЕРАМА'!$B$6:$F$22,5,FALSE))))),IF(H302=0.5,VLOOKUP(G302,'ЛИМИТИ ПО МЕРАМА'!$B$28:$C$37,2,FALSE),"ПРОВЕРИТИ УНОС"))</f>
        <v>ПРОВЕРИТИ УНОС</v>
      </c>
      <c r="J302" s="9" t="str">
        <f t="shared" si="35"/>
        <v>Изолација фасаде│</v>
      </c>
      <c r="K302" s="67"/>
      <c r="L302" s="38" t="str">
        <f t="shared" si="34"/>
        <v>ПРОВЕРИТИ УНОС</v>
      </c>
      <c r="M302" s="29" t="e">
        <f t="shared" si="39"/>
        <v>#VALUE!</v>
      </c>
      <c r="N302" s="2" t="e">
        <f t="shared" si="36"/>
        <v>#VALUE!</v>
      </c>
      <c r="O302" s="30" t="e">
        <f t="shared" si="37"/>
        <v>#VALUE!</v>
      </c>
      <c r="P302" s="56"/>
      <c r="Q302" s="30" t="e">
        <f t="shared" si="38"/>
        <v>#VALUE!</v>
      </c>
      <c r="R302" s="56"/>
    </row>
    <row r="303" spans="1:18" ht="28.5" x14ac:dyDescent="0.45">
      <c r="A303" s="40">
        <v>293</v>
      </c>
      <c r="B303" s="59"/>
      <c r="C303" s="59"/>
      <c r="D303" s="59"/>
      <c r="E303" s="59"/>
      <c r="F303" s="59"/>
      <c r="G303" s="60" t="s">
        <v>15</v>
      </c>
      <c r="H303" s="61"/>
      <c r="I303" s="38" t="str">
        <f>IF(F303 = "кућа", IF( H303 = 50%,   VLOOKUP(G303,'ЛИМИТИ ПО МЕРАМА'!$B$6:$F$22,2,FALSE),   IF(H303=55%,VLOOKUP(G303,'ЛИМИТИ ПО МЕРАМА'!$B$6:$F$22,3,FALSE),IF(H303=60%,VLOOKUP(G303,'ЛИМИТИ ПО МЕРАМА'!$B$6:$F$22,4,FALSE),IF(H303=65%,VLOOKUP(G303,'ЛИМИТИ ПО МЕРАМА'!$B$6:$F$22,5,FALSE))))),IF(H303=0.5,VLOOKUP(G303,'ЛИМИТИ ПО МЕРАМА'!$B$28:$C$37,2,FALSE),"ПРОВЕРИТИ УНОС"))</f>
        <v>ПРОВЕРИТИ УНОС</v>
      </c>
      <c r="J303" s="42" t="str">
        <f t="shared" si="35"/>
        <v>Изолација крова│</v>
      </c>
      <c r="K303" s="68"/>
      <c r="L303" s="38" t="str">
        <f t="shared" si="34"/>
        <v>ПРОВЕРИТИ УНОС</v>
      </c>
      <c r="M303" s="43" t="e">
        <f t="shared" si="39"/>
        <v>#VALUE!</v>
      </c>
      <c r="N303" s="41" t="e">
        <f t="shared" si="36"/>
        <v>#VALUE!</v>
      </c>
      <c r="O303" s="44" t="e">
        <f t="shared" si="37"/>
        <v>#VALUE!</v>
      </c>
      <c r="P303" s="59"/>
      <c r="Q303" s="44" t="e">
        <f t="shared" si="38"/>
        <v>#VALUE!</v>
      </c>
      <c r="R303" s="59"/>
    </row>
    <row r="304" spans="1:18" ht="28.5" x14ac:dyDescent="0.45">
      <c r="A304" s="3">
        <v>294</v>
      </c>
      <c r="B304" s="56"/>
      <c r="C304" s="56"/>
      <c r="D304" s="56"/>
      <c r="E304" s="56"/>
      <c r="F304" s="56"/>
      <c r="G304" s="57" t="s">
        <v>14</v>
      </c>
      <c r="H304" s="58"/>
      <c r="I304" s="38" t="str">
        <f>IF(F304 = "кућа", IF( H304 = 50%,   VLOOKUP(G304,'ЛИМИТИ ПО МЕРАМА'!$B$6:$F$22,2,FALSE),   IF(H304=55%,VLOOKUP(G304,'ЛИМИТИ ПО МЕРАМА'!$B$6:$F$22,3,FALSE),IF(H304=60%,VLOOKUP(G304,'ЛИМИТИ ПО МЕРАМА'!$B$6:$F$22,4,FALSE),IF(H304=65%,VLOOKUP(G304,'ЛИМИТИ ПО МЕРАМА'!$B$6:$F$22,5,FALSE))))),IF(H304=0.5,VLOOKUP(G304,'ЛИМИТИ ПО МЕРАМА'!$B$28:$C$37,2,FALSE),"ПРОВЕРИТИ УНОС"))</f>
        <v>ПРОВЕРИТИ УНОС</v>
      </c>
      <c r="J304" s="9" t="str">
        <f t="shared" si="35"/>
        <v>Изолација фасаде│</v>
      </c>
      <c r="K304" s="67"/>
      <c r="L304" s="38" t="str">
        <f t="shared" si="34"/>
        <v>ПРОВЕРИТИ УНОС</v>
      </c>
      <c r="M304" s="29" t="e">
        <f t="shared" si="39"/>
        <v>#VALUE!</v>
      </c>
      <c r="N304" s="2" t="e">
        <f t="shared" si="36"/>
        <v>#VALUE!</v>
      </c>
      <c r="O304" s="30" t="e">
        <f t="shared" si="37"/>
        <v>#VALUE!</v>
      </c>
      <c r="P304" s="56"/>
      <c r="Q304" s="30" t="e">
        <f t="shared" si="38"/>
        <v>#VALUE!</v>
      </c>
      <c r="R304" s="56"/>
    </row>
    <row r="305" spans="1:18" ht="28.5" x14ac:dyDescent="0.45">
      <c r="A305" s="40">
        <v>295</v>
      </c>
      <c r="B305" s="59"/>
      <c r="C305" s="59"/>
      <c r="D305" s="59"/>
      <c r="E305" s="59"/>
      <c r="F305" s="59"/>
      <c r="G305" s="60" t="s">
        <v>15</v>
      </c>
      <c r="H305" s="61"/>
      <c r="I305" s="38" t="str">
        <f>IF(F305 = "кућа", IF( H305 = 50%,   VLOOKUP(G305,'ЛИМИТИ ПО МЕРАМА'!$B$6:$F$22,2,FALSE),   IF(H305=55%,VLOOKUP(G305,'ЛИМИТИ ПО МЕРАМА'!$B$6:$F$22,3,FALSE),IF(H305=60%,VLOOKUP(G305,'ЛИМИТИ ПО МЕРАМА'!$B$6:$F$22,4,FALSE),IF(H305=65%,VLOOKUP(G305,'ЛИМИТИ ПО МЕРАМА'!$B$6:$F$22,5,FALSE))))),IF(H305=0.5,VLOOKUP(G305,'ЛИМИТИ ПО МЕРАМА'!$B$28:$C$37,2,FALSE),"ПРОВЕРИТИ УНОС"))</f>
        <v>ПРОВЕРИТИ УНОС</v>
      </c>
      <c r="J305" s="42" t="str">
        <f t="shared" si="35"/>
        <v>Изолација крова│</v>
      </c>
      <c r="K305" s="68"/>
      <c r="L305" s="38" t="str">
        <f t="shared" si="34"/>
        <v>ПРОВЕРИТИ УНОС</v>
      </c>
      <c r="M305" s="43" t="e">
        <f t="shared" si="39"/>
        <v>#VALUE!</v>
      </c>
      <c r="N305" s="41" t="e">
        <f t="shared" si="36"/>
        <v>#VALUE!</v>
      </c>
      <c r="O305" s="44" t="e">
        <f t="shared" si="37"/>
        <v>#VALUE!</v>
      </c>
      <c r="P305" s="59"/>
      <c r="Q305" s="44" t="e">
        <f t="shared" si="38"/>
        <v>#VALUE!</v>
      </c>
      <c r="R305" s="59"/>
    </row>
    <row r="306" spans="1:18" ht="28.5" x14ac:dyDescent="0.45">
      <c r="A306" s="3">
        <v>296</v>
      </c>
      <c r="B306" s="56"/>
      <c r="C306" s="56"/>
      <c r="D306" s="56"/>
      <c r="E306" s="56"/>
      <c r="F306" s="56"/>
      <c r="G306" s="57" t="s">
        <v>14</v>
      </c>
      <c r="H306" s="58"/>
      <c r="I306" s="38" t="str">
        <f>IF(F306 = "кућа", IF( H306 = 50%,   VLOOKUP(G306,'ЛИМИТИ ПО МЕРАМА'!$B$6:$F$22,2,FALSE),   IF(H306=55%,VLOOKUP(G306,'ЛИМИТИ ПО МЕРАМА'!$B$6:$F$22,3,FALSE),IF(H306=60%,VLOOKUP(G306,'ЛИМИТИ ПО МЕРАМА'!$B$6:$F$22,4,FALSE),IF(H306=65%,VLOOKUP(G306,'ЛИМИТИ ПО МЕРАМА'!$B$6:$F$22,5,FALSE))))),IF(H306=0.5,VLOOKUP(G306,'ЛИМИТИ ПО МЕРАМА'!$B$28:$C$37,2,FALSE),"ПРОВЕРИТИ УНОС"))</f>
        <v>ПРОВЕРИТИ УНОС</v>
      </c>
      <c r="J306" s="9" t="str">
        <f t="shared" si="35"/>
        <v>Изолација фасаде│</v>
      </c>
      <c r="K306" s="67"/>
      <c r="L306" s="38" t="str">
        <f t="shared" si="34"/>
        <v>ПРОВЕРИТИ УНОС</v>
      </c>
      <c r="M306" s="29" t="e">
        <f t="shared" si="39"/>
        <v>#VALUE!</v>
      </c>
      <c r="N306" s="2" t="e">
        <f t="shared" si="36"/>
        <v>#VALUE!</v>
      </c>
      <c r="O306" s="30" t="e">
        <f t="shared" si="37"/>
        <v>#VALUE!</v>
      </c>
      <c r="P306" s="56"/>
      <c r="Q306" s="30" t="e">
        <f t="shared" si="38"/>
        <v>#VALUE!</v>
      </c>
      <c r="R306" s="56"/>
    </row>
    <row r="307" spans="1:18" ht="28.5" x14ac:dyDescent="0.45">
      <c r="A307" s="40">
        <v>297</v>
      </c>
      <c r="B307" s="59"/>
      <c r="C307" s="59"/>
      <c r="D307" s="59"/>
      <c r="E307" s="59"/>
      <c r="F307" s="59"/>
      <c r="G307" s="60" t="s">
        <v>15</v>
      </c>
      <c r="H307" s="61"/>
      <c r="I307" s="38" t="str">
        <f>IF(F307 = "кућа", IF( H307 = 50%,   VLOOKUP(G307,'ЛИМИТИ ПО МЕРАМА'!$B$6:$F$22,2,FALSE),   IF(H307=55%,VLOOKUP(G307,'ЛИМИТИ ПО МЕРАМА'!$B$6:$F$22,3,FALSE),IF(H307=60%,VLOOKUP(G307,'ЛИМИТИ ПО МЕРАМА'!$B$6:$F$22,4,FALSE),IF(H307=65%,VLOOKUP(G307,'ЛИМИТИ ПО МЕРАМА'!$B$6:$F$22,5,FALSE))))),IF(H307=0.5,VLOOKUP(G307,'ЛИМИТИ ПО МЕРАМА'!$B$28:$C$37,2,FALSE),"ПРОВЕРИТИ УНОС"))</f>
        <v>ПРОВЕРИТИ УНОС</v>
      </c>
      <c r="J307" s="42" t="str">
        <f t="shared" si="35"/>
        <v>Изолација крова│</v>
      </c>
      <c r="K307" s="68"/>
      <c r="L307" s="38" t="str">
        <f t="shared" si="34"/>
        <v>ПРОВЕРИТИ УНОС</v>
      </c>
      <c r="M307" s="43" t="e">
        <f t="shared" si="39"/>
        <v>#VALUE!</v>
      </c>
      <c r="N307" s="41" t="e">
        <f t="shared" si="36"/>
        <v>#VALUE!</v>
      </c>
      <c r="O307" s="44" t="e">
        <f t="shared" si="37"/>
        <v>#VALUE!</v>
      </c>
      <c r="P307" s="59"/>
      <c r="Q307" s="44" t="e">
        <f t="shared" si="38"/>
        <v>#VALUE!</v>
      </c>
      <c r="R307" s="59"/>
    </row>
    <row r="308" spans="1:18" ht="28.5" x14ac:dyDescent="0.45">
      <c r="A308" s="3">
        <v>298</v>
      </c>
      <c r="B308" s="56"/>
      <c r="C308" s="56"/>
      <c r="D308" s="56"/>
      <c r="E308" s="56"/>
      <c r="F308" s="56"/>
      <c r="G308" s="57" t="s">
        <v>14</v>
      </c>
      <c r="H308" s="58"/>
      <c r="I308" s="38" t="str">
        <f>IF(F308 = "кућа", IF( H308 = 50%,   VLOOKUP(G308,'ЛИМИТИ ПО МЕРАМА'!$B$6:$F$22,2,FALSE),   IF(H308=55%,VLOOKUP(G308,'ЛИМИТИ ПО МЕРАМА'!$B$6:$F$22,3,FALSE),IF(H308=60%,VLOOKUP(G308,'ЛИМИТИ ПО МЕРАМА'!$B$6:$F$22,4,FALSE),IF(H308=65%,VLOOKUP(G308,'ЛИМИТИ ПО МЕРАМА'!$B$6:$F$22,5,FALSE))))),IF(H308=0.5,VLOOKUP(G308,'ЛИМИТИ ПО МЕРАМА'!$B$28:$C$37,2,FALSE),"ПРОВЕРИТИ УНОС"))</f>
        <v>ПРОВЕРИТИ УНОС</v>
      </c>
      <c r="J308" s="9" t="str">
        <f t="shared" si="35"/>
        <v>Изолација фасаде│</v>
      </c>
      <c r="K308" s="67"/>
      <c r="L308" s="38" t="str">
        <f t="shared" si="34"/>
        <v>ПРОВЕРИТИ УНОС</v>
      </c>
      <c r="M308" s="29" t="e">
        <f t="shared" si="39"/>
        <v>#VALUE!</v>
      </c>
      <c r="N308" s="2" t="e">
        <f t="shared" si="36"/>
        <v>#VALUE!</v>
      </c>
      <c r="O308" s="30" t="e">
        <f t="shared" si="37"/>
        <v>#VALUE!</v>
      </c>
      <c r="P308" s="56"/>
      <c r="Q308" s="30" t="e">
        <f t="shared" si="38"/>
        <v>#VALUE!</v>
      </c>
      <c r="R308" s="56"/>
    </row>
    <row r="309" spans="1:18" ht="28.5" x14ac:dyDescent="0.45">
      <c r="A309" s="40">
        <v>299</v>
      </c>
      <c r="B309" s="59"/>
      <c r="C309" s="59"/>
      <c r="D309" s="59"/>
      <c r="E309" s="59"/>
      <c r="F309" s="59"/>
      <c r="G309" s="60" t="s">
        <v>15</v>
      </c>
      <c r="H309" s="61"/>
      <c r="I309" s="38" t="str">
        <f>IF(F309 = "кућа", IF( H309 = 50%,   VLOOKUP(G309,'ЛИМИТИ ПО МЕРАМА'!$B$6:$F$22,2,FALSE),   IF(H309=55%,VLOOKUP(G309,'ЛИМИТИ ПО МЕРАМА'!$B$6:$F$22,3,FALSE),IF(H309=60%,VLOOKUP(G309,'ЛИМИТИ ПО МЕРАМА'!$B$6:$F$22,4,FALSE),IF(H309=65%,VLOOKUP(G309,'ЛИМИТИ ПО МЕРАМА'!$B$6:$F$22,5,FALSE))))),IF(H309=0.5,VLOOKUP(G309,'ЛИМИТИ ПО МЕРАМА'!$B$28:$C$37,2,FALSE),"ПРОВЕРИТИ УНОС"))</f>
        <v>ПРОВЕРИТИ УНОС</v>
      </c>
      <c r="J309" s="42" t="str">
        <f t="shared" si="35"/>
        <v>Изолација крова│</v>
      </c>
      <c r="K309" s="68"/>
      <c r="L309" s="38" t="str">
        <f t="shared" si="34"/>
        <v>ПРОВЕРИТИ УНОС</v>
      </c>
      <c r="M309" s="43" t="e">
        <f t="shared" si="39"/>
        <v>#VALUE!</v>
      </c>
      <c r="N309" s="41" t="e">
        <f t="shared" si="36"/>
        <v>#VALUE!</v>
      </c>
      <c r="O309" s="44" t="e">
        <f t="shared" si="37"/>
        <v>#VALUE!</v>
      </c>
      <c r="P309" s="59"/>
      <c r="Q309" s="44" t="e">
        <f t="shared" si="38"/>
        <v>#VALUE!</v>
      </c>
      <c r="R309" s="59"/>
    </row>
    <row r="310" spans="1:18" ht="28.5" x14ac:dyDescent="0.45">
      <c r="A310" s="3">
        <v>300</v>
      </c>
      <c r="B310" s="56"/>
      <c r="C310" s="56"/>
      <c r="D310" s="56"/>
      <c r="E310" s="56"/>
      <c r="F310" s="56"/>
      <c r="G310" s="57" t="s">
        <v>14</v>
      </c>
      <c r="H310" s="58"/>
      <c r="I310" s="38" t="str">
        <f>IF(F310 = "кућа", IF( H310 = 50%,   VLOOKUP(G310,'ЛИМИТИ ПО МЕРАМА'!$B$6:$F$22,2,FALSE),   IF(H310=55%,VLOOKUP(G310,'ЛИМИТИ ПО МЕРАМА'!$B$6:$F$22,3,FALSE),IF(H310=60%,VLOOKUP(G310,'ЛИМИТИ ПО МЕРАМА'!$B$6:$F$22,4,FALSE),IF(H310=65%,VLOOKUP(G310,'ЛИМИТИ ПО МЕРАМА'!$B$6:$F$22,5,FALSE))))),IF(H310=0.5,VLOOKUP(G310,'ЛИМИТИ ПО МЕРАМА'!$B$28:$C$37,2,FALSE),"ПРОВЕРИТИ УНОС"))</f>
        <v>ПРОВЕРИТИ УНОС</v>
      </c>
      <c r="J310" s="9" t="str">
        <f t="shared" si="35"/>
        <v>Изолација фасаде│</v>
      </c>
      <c r="K310" s="67"/>
      <c r="L310" s="38" t="str">
        <f t="shared" si="34"/>
        <v>ПРОВЕРИТИ УНОС</v>
      </c>
      <c r="M310" s="29" t="e">
        <f t="shared" si="39"/>
        <v>#VALUE!</v>
      </c>
      <c r="N310" s="2" t="e">
        <f t="shared" si="36"/>
        <v>#VALUE!</v>
      </c>
      <c r="O310" s="30" t="e">
        <f t="shared" si="37"/>
        <v>#VALUE!</v>
      </c>
      <c r="P310" s="56"/>
      <c r="Q310" s="30" t="e">
        <f t="shared" si="38"/>
        <v>#VALUE!</v>
      </c>
      <c r="R310" s="56"/>
    </row>
  </sheetData>
  <sheetProtection algorithmName="SHA-512" hashValue="9lYRuZVeecfvI0KB9jysHO0EyAFomGHkz9F5X2rJZEWgDtYPWH+hnOgq6R/TCh0a8ovK8A3lxxx9fkOW12YUyA==" saltValue="gJx+Ztdh6FiD8WRQ77GluQ==" spinCount="100000" sheet="1" objects="1" scenarios="1"/>
  <mergeCells count="3">
    <mergeCell ref="R2:R4"/>
    <mergeCell ref="P2:P4"/>
    <mergeCell ref="Q2:Q4"/>
  </mergeCells>
  <phoneticPr fontId="12" type="noConversion"/>
  <conditionalFormatting sqref="L11:L310">
    <cfRule type="expression" dxfId="0" priority="3">
      <formula>L11:L21&gt;#REF!+I11:I21</formula>
    </cfRule>
  </conditionalFormatting>
  <pageMargins left="0.7" right="0.7" top="0.75" bottom="0.75" header="0.3" footer="0.3"/>
  <pageSetup paperSize="9" scale="14" orientation="landscape" r:id="rId1"/>
  <headerFooter>
    <oddFooter>&amp;L&amp;D&amp;RПотпис руководиоца пројекта
_____________________</oddFooter>
  </headerFooter>
  <rowBreaks count="1" manualBreakCount="1">
    <brk id="13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6AA5550D-D201-4820-8CAA-5CE1A6E511FD}">
          <x14:formula1>
            <xm:f>'ЛИМИТИ ПО МЕРАМА'!$B$42:$B$59</xm:f>
          </x14:formula1>
          <xm:sqref>G11:G310</xm:sqref>
        </x14:dataValidation>
        <x14:dataValidation type="list" allowBlank="1" showInputMessage="1" showErrorMessage="1" xr:uid="{68010A99-76A3-42E9-9F20-E7F23D8C753C}">
          <x14:formula1>
            <xm:f>'ЛИМИТИ ПО МЕРАМА'!$B$64:$B$65</xm:f>
          </x14:formula1>
          <xm:sqref>F11:F310</xm:sqref>
        </x14:dataValidation>
        <x14:dataValidation type="list" allowBlank="1" showInputMessage="1" showErrorMessage="1" xr:uid="{98A9EE80-947D-4582-AC63-2783CAC5FDAE}">
          <x14:formula1>
            <xm:f>'ЛИМИТИ ПО МЕРАМА'!$C$72:$C$75</xm:f>
          </x14:formula1>
          <xm:sqref>H11:H310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C42B9-5B30-44A0-BACC-70B94551F527}">
  <dimension ref="A2:H75"/>
  <sheetViews>
    <sheetView topLeftCell="A15" zoomScaleNormal="100" workbookViewId="0">
      <selection activeCell="C19" sqref="C19"/>
    </sheetView>
  </sheetViews>
  <sheetFormatPr defaultColWidth="8.86328125" defaultRowHeight="14.25" x14ac:dyDescent="0.45"/>
  <cols>
    <col min="1" max="1" width="5.1328125" style="11" customWidth="1"/>
    <col min="2" max="2" width="37.3984375" style="11" customWidth="1"/>
    <col min="3" max="6" width="15.59765625" style="11" customWidth="1"/>
    <col min="7" max="7" width="78" style="11" customWidth="1"/>
    <col min="8" max="8" width="13.3984375" style="11" customWidth="1"/>
    <col min="9" max="16384" width="8.86328125" style="11"/>
  </cols>
  <sheetData>
    <row r="2" spans="1:8" ht="21" x14ac:dyDescent="0.65">
      <c r="A2" s="73" t="s">
        <v>65</v>
      </c>
    </row>
    <row r="3" spans="1:8" ht="23.65" thickBot="1" x14ac:dyDescent="0.75">
      <c r="A3" s="12" t="s">
        <v>18</v>
      </c>
    </row>
    <row r="4" spans="1:8" ht="22.5" customHeight="1" thickBot="1" x14ac:dyDescent="0.5">
      <c r="A4" s="102" t="s">
        <v>66</v>
      </c>
      <c r="B4" s="102"/>
      <c r="C4" s="104" t="s">
        <v>67</v>
      </c>
      <c r="D4" s="104"/>
      <c r="E4" s="104"/>
      <c r="F4" s="104"/>
      <c r="G4" s="102" t="s">
        <v>68</v>
      </c>
      <c r="H4" s="105" t="s">
        <v>86</v>
      </c>
    </row>
    <row r="5" spans="1:8" ht="35.25" customHeight="1" thickBot="1" x14ac:dyDescent="0.5">
      <c r="A5" s="103"/>
      <c r="B5" s="103"/>
      <c r="C5" s="87" t="s">
        <v>69</v>
      </c>
      <c r="D5" s="87" t="s">
        <v>70</v>
      </c>
      <c r="E5" s="87" t="s">
        <v>71</v>
      </c>
      <c r="F5" s="87" t="s">
        <v>72</v>
      </c>
      <c r="G5" s="103"/>
      <c r="H5" s="106"/>
    </row>
    <row r="6" spans="1:8" ht="14.65" thickBot="1" x14ac:dyDescent="0.5">
      <c r="A6" s="74">
        <v>1</v>
      </c>
      <c r="B6" s="82" t="s">
        <v>19</v>
      </c>
      <c r="C6" s="75">
        <v>160000</v>
      </c>
      <c r="D6" s="14">
        <f>0.55*H6</f>
        <v>176000</v>
      </c>
      <c r="E6" s="14">
        <f t="shared" ref="E6:E15" si="0">0.6*H6</f>
        <v>192000</v>
      </c>
      <c r="F6" s="14">
        <f t="shared" ref="F6:F22" si="1">0.65*H6</f>
        <v>208000</v>
      </c>
      <c r="G6" s="15"/>
      <c r="H6" s="16">
        <v>320000</v>
      </c>
    </row>
    <row r="7" spans="1:8" ht="30" customHeight="1" thickBot="1" x14ac:dyDescent="0.5">
      <c r="A7" s="74">
        <v>2</v>
      </c>
      <c r="B7" s="76" t="s">
        <v>14</v>
      </c>
      <c r="C7" s="75">
        <v>250000</v>
      </c>
      <c r="D7" s="17">
        <f>0.55*H7</f>
        <v>275000</v>
      </c>
      <c r="E7" s="17">
        <f t="shared" si="0"/>
        <v>300000</v>
      </c>
      <c r="F7" s="17">
        <f t="shared" si="1"/>
        <v>325000</v>
      </c>
      <c r="G7" s="18"/>
      <c r="H7" s="16">
        <v>500000</v>
      </c>
    </row>
    <row r="8" spans="1:8" ht="30" customHeight="1" thickBot="1" x14ac:dyDescent="0.5">
      <c r="A8" s="74">
        <v>3</v>
      </c>
      <c r="B8" s="76" t="s">
        <v>15</v>
      </c>
      <c r="C8" s="75">
        <v>250000</v>
      </c>
      <c r="D8" s="17">
        <f>0.55*H8</f>
        <v>275000</v>
      </c>
      <c r="E8" s="17">
        <f t="shared" si="0"/>
        <v>300000</v>
      </c>
      <c r="F8" s="17">
        <f t="shared" si="1"/>
        <v>325000</v>
      </c>
      <c r="G8" s="18"/>
      <c r="H8" s="16">
        <v>500000</v>
      </c>
    </row>
    <row r="9" spans="1:8" ht="43.15" thickBot="1" x14ac:dyDescent="0.5">
      <c r="A9" s="74">
        <v>4</v>
      </c>
      <c r="B9" s="76" t="s">
        <v>20</v>
      </c>
      <c r="C9" s="75">
        <v>90000</v>
      </c>
      <c r="D9" s="88" t="s">
        <v>62</v>
      </c>
      <c r="E9" s="17">
        <f t="shared" si="0"/>
        <v>108000</v>
      </c>
      <c r="F9" s="17">
        <f t="shared" si="1"/>
        <v>117000</v>
      </c>
      <c r="G9" s="18"/>
      <c r="H9" s="75">
        <v>180000</v>
      </c>
    </row>
    <row r="10" spans="1:8" ht="43.15" thickBot="1" x14ac:dyDescent="0.5">
      <c r="A10" s="50">
        <v>5</v>
      </c>
      <c r="B10" s="83" t="s">
        <v>21</v>
      </c>
      <c r="C10" s="81">
        <v>120000</v>
      </c>
      <c r="D10" s="89" t="s">
        <v>62</v>
      </c>
      <c r="E10" s="14">
        <f t="shared" si="0"/>
        <v>144000</v>
      </c>
      <c r="F10" s="14">
        <f t="shared" si="1"/>
        <v>156000</v>
      </c>
      <c r="G10" s="15"/>
      <c r="H10" s="14">
        <v>240000</v>
      </c>
    </row>
    <row r="11" spans="1:8" ht="42.75" x14ac:dyDescent="0.45">
      <c r="A11" s="107">
        <v>6</v>
      </c>
      <c r="B11" s="77" t="s">
        <v>22</v>
      </c>
      <c r="C11" s="78">
        <v>190000</v>
      </c>
      <c r="D11" s="89" t="s">
        <v>62</v>
      </c>
      <c r="E11" s="19">
        <f t="shared" si="0"/>
        <v>228000</v>
      </c>
      <c r="F11" s="19">
        <f t="shared" si="1"/>
        <v>247000</v>
      </c>
      <c r="G11" s="109"/>
      <c r="H11" s="19">
        <v>380000</v>
      </c>
    </row>
    <row r="12" spans="1:8" ht="42.75" x14ac:dyDescent="0.45">
      <c r="A12" s="107"/>
      <c r="B12" s="77" t="s">
        <v>52</v>
      </c>
      <c r="C12" s="78">
        <v>350000</v>
      </c>
      <c r="D12" s="90" t="s">
        <v>62</v>
      </c>
      <c r="E12" s="19">
        <f t="shared" si="0"/>
        <v>420000</v>
      </c>
      <c r="F12" s="19">
        <f t="shared" si="1"/>
        <v>455000</v>
      </c>
      <c r="G12" s="109"/>
      <c r="H12" s="19">
        <v>700000</v>
      </c>
    </row>
    <row r="13" spans="1:8" ht="42.75" x14ac:dyDescent="0.45">
      <c r="A13" s="107"/>
      <c r="B13" s="77" t="s">
        <v>24</v>
      </c>
      <c r="C13" s="78">
        <v>400000</v>
      </c>
      <c r="D13" s="90" t="s">
        <v>62</v>
      </c>
      <c r="E13" s="19">
        <f t="shared" si="0"/>
        <v>480000</v>
      </c>
      <c r="F13" s="19">
        <f t="shared" si="1"/>
        <v>520000</v>
      </c>
      <c r="G13" s="109"/>
      <c r="H13" s="19">
        <v>800000</v>
      </c>
    </row>
    <row r="14" spans="1:8" ht="43.15" thickBot="1" x14ac:dyDescent="0.5">
      <c r="A14" s="108"/>
      <c r="B14" s="79" t="s">
        <v>25</v>
      </c>
      <c r="C14" s="81">
        <v>400000</v>
      </c>
      <c r="D14" s="91" t="s">
        <v>62</v>
      </c>
      <c r="E14" s="14">
        <f t="shared" si="0"/>
        <v>480000</v>
      </c>
      <c r="F14" s="14">
        <f t="shared" si="1"/>
        <v>520000</v>
      </c>
      <c r="G14" s="111"/>
      <c r="H14" s="14">
        <v>800000</v>
      </c>
    </row>
    <row r="15" spans="1:8" ht="57.4" thickBot="1" x14ac:dyDescent="0.5">
      <c r="A15" s="50">
        <v>7</v>
      </c>
      <c r="B15" s="83" t="s">
        <v>26</v>
      </c>
      <c r="C15" s="81">
        <v>150000</v>
      </c>
      <c r="D15" s="89" t="s">
        <v>62</v>
      </c>
      <c r="E15" s="14">
        <f t="shared" si="0"/>
        <v>180000</v>
      </c>
      <c r="F15" s="14">
        <f t="shared" si="1"/>
        <v>195000</v>
      </c>
      <c r="G15" s="21" t="s">
        <v>63</v>
      </c>
      <c r="H15" s="16">
        <v>300000</v>
      </c>
    </row>
    <row r="16" spans="1:8" ht="43.15" thickBot="1" x14ac:dyDescent="0.5">
      <c r="A16" s="74">
        <v>8</v>
      </c>
      <c r="B16" s="84" t="s">
        <v>27</v>
      </c>
      <c r="C16" s="75">
        <v>160000</v>
      </c>
      <c r="D16" s="89" t="s">
        <v>62</v>
      </c>
      <c r="E16" s="89" t="s">
        <v>62</v>
      </c>
      <c r="F16" s="17">
        <f t="shared" si="1"/>
        <v>208000</v>
      </c>
      <c r="G16" s="20"/>
      <c r="H16" s="16">
        <v>320000</v>
      </c>
    </row>
    <row r="17" spans="1:8" ht="43.15" thickBot="1" x14ac:dyDescent="0.5">
      <c r="A17" s="74">
        <v>9</v>
      </c>
      <c r="B17" s="84" t="s">
        <v>28</v>
      </c>
      <c r="C17" s="75">
        <v>420000</v>
      </c>
      <c r="D17" s="92" t="s">
        <v>62</v>
      </c>
      <c r="E17" s="93" t="s">
        <v>62</v>
      </c>
      <c r="F17" s="17">
        <f t="shared" si="1"/>
        <v>546000</v>
      </c>
      <c r="G17" s="20"/>
      <c r="H17" s="17">
        <v>840000</v>
      </c>
    </row>
    <row r="18" spans="1:8" ht="15.75" customHeight="1" x14ac:dyDescent="0.45">
      <c r="A18" s="110">
        <v>10</v>
      </c>
      <c r="B18" s="77" t="s">
        <v>29</v>
      </c>
      <c r="C18" s="78">
        <v>24000</v>
      </c>
      <c r="D18" s="19">
        <f>0.55*H18</f>
        <v>26400.000000000004</v>
      </c>
      <c r="E18" s="19">
        <f>0.6*H18</f>
        <v>28800</v>
      </c>
      <c r="F18" s="19">
        <f t="shared" si="1"/>
        <v>31200</v>
      </c>
      <c r="G18" s="109" t="s">
        <v>64</v>
      </c>
      <c r="H18" s="19">
        <v>48000</v>
      </c>
    </row>
    <row r="19" spans="1:8" ht="42.75" x14ac:dyDescent="0.45">
      <c r="A19" s="107"/>
      <c r="B19" s="77" t="s">
        <v>30</v>
      </c>
      <c r="C19" s="78">
        <v>24000</v>
      </c>
      <c r="D19" s="90" t="s">
        <v>62</v>
      </c>
      <c r="E19" s="19">
        <f>0.6*H19</f>
        <v>28800</v>
      </c>
      <c r="F19" s="19">
        <f t="shared" si="1"/>
        <v>31200</v>
      </c>
      <c r="G19" s="109"/>
      <c r="H19" s="19">
        <v>48000</v>
      </c>
    </row>
    <row r="20" spans="1:8" x14ac:dyDescent="0.45">
      <c r="A20" s="107"/>
      <c r="B20" s="77" t="s">
        <v>31</v>
      </c>
      <c r="C20" s="78">
        <v>18000</v>
      </c>
      <c r="D20" s="19">
        <f>0.55*H20</f>
        <v>19800</v>
      </c>
      <c r="E20" s="19">
        <f>0.6*H20</f>
        <v>21600</v>
      </c>
      <c r="F20" s="19">
        <f t="shared" si="1"/>
        <v>23400</v>
      </c>
      <c r="G20" s="109"/>
      <c r="H20" s="19">
        <v>36000</v>
      </c>
    </row>
    <row r="21" spans="1:8" x14ac:dyDescent="0.45">
      <c r="A21" s="107"/>
      <c r="B21" s="80" t="s">
        <v>32</v>
      </c>
      <c r="C21" s="78">
        <v>10000</v>
      </c>
      <c r="D21" s="19">
        <f>0.55*H21</f>
        <v>11000</v>
      </c>
      <c r="E21" s="19">
        <f>0.6*H21</f>
        <v>12000</v>
      </c>
      <c r="F21" s="19">
        <f t="shared" si="1"/>
        <v>13000</v>
      </c>
      <c r="G21" s="109"/>
      <c r="H21" s="19">
        <v>20000</v>
      </c>
    </row>
    <row r="22" spans="1:8" ht="14.65" thickBot="1" x14ac:dyDescent="0.5">
      <c r="A22" s="108"/>
      <c r="B22" s="85" t="s">
        <v>33</v>
      </c>
      <c r="C22" s="86">
        <v>18000</v>
      </c>
      <c r="D22" s="14">
        <f>0.55*H22</f>
        <v>19800</v>
      </c>
      <c r="E22" s="14">
        <f>0.6*H22</f>
        <v>21600</v>
      </c>
      <c r="F22" s="14">
        <f t="shared" si="1"/>
        <v>23400</v>
      </c>
      <c r="G22" s="111"/>
      <c r="H22" s="14">
        <v>36000</v>
      </c>
    </row>
    <row r="23" spans="1:8" x14ac:dyDescent="0.45">
      <c r="C23" s="70"/>
      <c r="D23" s="71"/>
      <c r="E23" s="71"/>
      <c r="F23" s="71"/>
      <c r="G23" s="72"/>
    </row>
    <row r="25" spans="1:8" ht="23.65" thickBot="1" x14ac:dyDescent="0.75">
      <c r="A25" s="12" t="s">
        <v>34</v>
      </c>
    </row>
    <row r="26" spans="1:8" ht="15" customHeight="1" thickBot="1" x14ac:dyDescent="0.5">
      <c r="A26" s="102" t="s">
        <v>66</v>
      </c>
      <c r="B26" s="102"/>
      <c r="C26" s="104" t="s">
        <v>67</v>
      </c>
      <c r="D26" s="104"/>
      <c r="E26" s="104"/>
      <c r="F26" s="104"/>
      <c r="G26" s="102" t="s">
        <v>68</v>
      </c>
    </row>
    <row r="27" spans="1:8" ht="28.9" thickBot="1" x14ac:dyDescent="0.5">
      <c r="A27" s="103"/>
      <c r="B27" s="103"/>
      <c r="C27" s="87" t="s">
        <v>69</v>
      </c>
      <c r="D27" s="87" t="s">
        <v>70</v>
      </c>
      <c r="E27" s="87" t="s">
        <v>71</v>
      </c>
      <c r="F27" s="87" t="s">
        <v>72</v>
      </c>
      <c r="G27" s="103"/>
    </row>
    <row r="28" spans="1:8" ht="43.15" thickBot="1" x14ac:dyDescent="0.5">
      <c r="A28" s="74">
        <v>1</v>
      </c>
      <c r="B28" s="76" t="s">
        <v>19</v>
      </c>
      <c r="C28" s="75">
        <v>120000</v>
      </c>
      <c r="D28" s="89" t="s">
        <v>62</v>
      </c>
      <c r="E28" s="89" t="s">
        <v>62</v>
      </c>
      <c r="F28" s="89" t="s">
        <v>62</v>
      </c>
      <c r="G28" s="21"/>
    </row>
    <row r="29" spans="1:8" ht="43.15" thickBot="1" x14ac:dyDescent="0.5">
      <c r="A29" s="74">
        <v>4</v>
      </c>
      <c r="B29" s="76" t="s">
        <v>20</v>
      </c>
      <c r="C29" s="75">
        <v>90000</v>
      </c>
      <c r="D29" s="92" t="s">
        <v>62</v>
      </c>
      <c r="E29" s="93" t="s">
        <v>62</v>
      </c>
      <c r="F29" s="93" t="s">
        <v>62</v>
      </c>
      <c r="G29" s="93"/>
    </row>
    <row r="30" spans="1:8" ht="42.75" x14ac:dyDescent="0.45">
      <c r="A30" s="107">
        <v>6</v>
      </c>
      <c r="B30" s="77" t="s">
        <v>22</v>
      </c>
      <c r="C30" s="78">
        <v>190000</v>
      </c>
      <c r="D30" s="90" t="s">
        <v>62</v>
      </c>
      <c r="E30" s="90" t="s">
        <v>62</v>
      </c>
      <c r="F30" s="90" t="s">
        <v>62</v>
      </c>
      <c r="G30" s="109"/>
    </row>
    <row r="31" spans="1:8" ht="43.15" thickBot="1" x14ac:dyDescent="0.5">
      <c r="A31" s="108"/>
      <c r="B31" s="79" t="s">
        <v>23</v>
      </c>
      <c r="C31" s="78">
        <v>350000</v>
      </c>
      <c r="D31" s="91" t="s">
        <v>62</v>
      </c>
      <c r="E31" s="91" t="s">
        <v>62</v>
      </c>
      <c r="F31" s="91" t="s">
        <v>62</v>
      </c>
      <c r="G31" s="109"/>
    </row>
    <row r="32" spans="1:8" ht="57.4" thickBot="1" x14ac:dyDescent="0.5">
      <c r="A32" s="50">
        <v>7</v>
      </c>
      <c r="B32" s="76" t="s">
        <v>26</v>
      </c>
      <c r="C32" s="75">
        <v>90000</v>
      </c>
      <c r="D32" s="89" t="s">
        <v>62</v>
      </c>
      <c r="E32" s="89" t="s">
        <v>62</v>
      </c>
      <c r="F32" s="89" t="s">
        <v>62</v>
      </c>
      <c r="G32" s="18" t="s">
        <v>63</v>
      </c>
    </row>
    <row r="33" spans="1:7" ht="43.15" thickBot="1" x14ac:dyDescent="0.5">
      <c r="A33" s="110">
        <v>10</v>
      </c>
      <c r="B33" s="77" t="s">
        <v>29</v>
      </c>
      <c r="C33" s="78">
        <v>24000</v>
      </c>
      <c r="D33" s="89" t="s">
        <v>62</v>
      </c>
      <c r="E33" s="89" t="s">
        <v>62</v>
      </c>
      <c r="F33" s="89" t="s">
        <v>62</v>
      </c>
      <c r="G33" s="109" t="s">
        <v>64</v>
      </c>
    </row>
    <row r="34" spans="1:7" ht="43.15" thickBot="1" x14ac:dyDescent="0.5">
      <c r="A34" s="107"/>
      <c r="B34" s="77" t="s">
        <v>30</v>
      </c>
      <c r="C34" s="78">
        <v>24000</v>
      </c>
      <c r="D34" s="89" t="s">
        <v>62</v>
      </c>
      <c r="E34" s="89" t="s">
        <v>62</v>
      </c>
      <c r="F34" s="89" t="s">
        <v>62</v>
      </c>
      <c r="G34" s="109"/>
    </row>
    <row r="35" spans="1:7" ht="43.15" thickBot="1" x14ac:dyDescent="0.5">
      <c r="A35" s="107"/>
      <c r="B35" s="77" t="s">
        <v>31</v>
      </c>
      <c r="C35" s="78">
        <v>18000</v>
      </c>
      <c r="D35" s="89" t="s">
        <v>62</v>
      </c>
      <c r="E35" s="89" t="s">
        <v>62</v>
      </c>
      <c r="F35" s="89" t="s">
        <v>62</v>
      </c>
      <c r="G35" s="109"/>
    </row>
    <row r="36" spans="1:7" ht="43.15" thickBot="1" x14ac:dyDescent="0.5">
      <c r="A36" s="107"/>
      <c r="B36" s="80" t="s">
        <v>32</v>
      </c>
      <c r="C36" s="78">
        <v>10000</v>
      </c>
      <c r="D36" s="89" t="s">
        <v>62</v>
      </c>
      <c r="E36" s="89" t="s">
        <v>62</v>
      </c>
      <c r="F36" s="89" t="s">
        <v>62</v>
      </c>
      <c r="G36" s="109"/>
    </row>
    <row r="37" spans="1:7" ht="43.15" thickBot="1" x14ac:dyDescent="0.5">
      <c r="A37" s="108"/>
      <c r="B37" s="79" t="s">
        <v>33</v>
      </c>
      <c r="C37" s="81">
        <v>18000</v>
      </c>
      <c r="D37" s="89" t="s">
        <v>62</v>
      </c>
      <c r="E37" s="89" t="s">
        <v>62</v>
      </c>
      <c r="F37" s="89" t="s">
        <v>62</v>
      </c>
      <c r="G37" s="111"/>
    </row>
    <row r="40" spans="1:7" ht="27.95" customHeight="1" x14ac:dyDescent="0.65">
      <c r="A40" s="73" t="s">
        <v>73</v>
      </c>
    </row>
    <row r="42" spans="1:7" x14ac:dyDescent="0.45">
      <c r="A42" s="13" t="s">
        <v>53</v>
      </c>
      <c r="B42" s="3" t="s">
        <v>19</v>
      </c>
    </row>
    <row r="43" spans="1:7" x14ac:dyDescent="0.45">
      <c r="A43" s="13" t="s">
        <v>54</v>
      </c>
      <c r="B43" s="40" t="s">
        <v>14</v>
      </c>
    </row>
    <row r="44" spans="1:7" x14ac:dyDescent="0.45">
      <c r="A44" s="13" t="s">
        <v>55</v>
      </c>
      <c r="B44" s="3" t="s">
        <v>15</v>
      </c>
    </row>
    <row r="45" spans="1:7" x14ac:dyDescent="0.45">
      <c r="A45" s="13" t="s">
        <v>56</v>
      </c>
      <c r="B45" s="40" t="s">
        <v>20</v>
      </c>
    </row>
    <row r="46" spans="1:7" x14ac:dyDescent="0.45">
      <c r="A46" s="13" t="s">
        <v>57</v>
      </c>
      <c r="B46" s="3" t="s">
        <v>21</v>
      </c>
    </row>
    <row r="47" spans="1:7" x14ac:dyDescent="0.45">
      <c r="A47" s="13" t="s">
        <v>74</v>
      </c>
      <c r="B47" s="40" t="s">
        <v>22</v>
      </c>
    </row>
    <row r="48" spans="1:7" x14ac:dyDescent="0.45">
      <c r="A48" s="13" t="s">
        <v>75</v>
      </c>
      <c r="B48" s="3" t="s">
        <v>52</v>
      </c>
    </row>
    <row r="49" spans="1:2" x14ac:dyDescent="0.45">
      <c r="A49" s="13" t="s">
        <v>76</v>
      </c>
      <c r="B49" s="40" t="s">
        <v>24</v>
      </c>
    </row>
    <row r="50" spans="1:2" x14ac:dyDescent="0.45">
      <c r="A50" s="13" t="s">
        <v>77</v>
      </c>
      <c r="B50" s="3" t="s">
        <v>52</v>
      </c>
    </row>
    <row r="51" spans="1:2" x14ac:dyDescent="0.45">
      <c r="A51" s="13" t="s">
        <v>78</v>
      </c>
      <c r="B51" s="40" t="s">
        <v>24</v>
      </c>
    </row>
    <row r="52" spans="1:2" x14ac:dyDescent="0.45">
      <c r="A52" s="13" t="s">
        <v>58</v>
      </c>
      <c r="B52" s="3" t="s">
        <v>27</v>
      </c>
    </row>
    <row r="53" spans="1:2" x14ac:dyDescent="0.45">
      <c r="A53" s="13" t="s">
        <v>60</v>
      </c>
      <c r="B53" s="40" t="s">
        <v>26</v>
      </c>
    </row>
    <row r="54" spans="1:2" x14ac:dyDescent="0.45">
      <c r="A54" s="13" t="s">
        <v>59</v>
      </c>
      <c r="B54" s="3" t="s">
        <v>28</v>
      </c>
    </row>
    <row r="55" spans="1:2" x14ac:dyDescent="0.45">
      <c r="A55" s="13" t="s">
        <v>79</v>
      </c>
      <c r="B55" s="40" t="s">
        <v>29</v>
      </c>
    </row>
    <row r="56" spans="1:2" x14ac:dyDescent="0.45">
      <c r="A56" s="13" t="s">
        <v>80</v>
      </c>
      <c r="B56" s="3" t="s">
        <v>30</v>
      </c>
    </row>
    <row r="57" spans="1:2" x14ac:dyDescent="0.45">
      <c r="A57" s="13" t="s">
        <v>81</v>
      </c>
      <c r="B57" s="40" t="s">
        <v>31</v>
      </c>
    </row>
    <row r="58" spans="1:2" x14ac:dyDescent="0.45">
      <c r="A58" s="13" t="s">
        <v>82</v>
      </c>
      <c r="B58" s="3" t="s">
        <v>32</v>
      </c>
    </row>
    <row r="59" spans="1:2" x14ac:dyDescent="0.45">
      <c r="A59" s="13" t="s">
        <v>83</v>
      </c>
      <c r="B59" s="40" t="s">
        <v>33</v>
      </c>
    </row>
    <row r="62" spans="1:2" ht="21" x14ac:dyDescent="0.65">
      <c r="A62" s="73" t="s">
        <v>84</v>
      </c>
    </row>
    <row r="64" spans="1:2" x14ac:dyDescent="0.45">
      <c r="B64" s="3" t="s">
        <v>35</v>
      </c>
    </row>
    <row r="65" spans="1:3" x14ac:dyDescent="0.45">
      <c r="B65" s="3" t="s">
        <v>36</v>
      </c>
    </row>
    <row r="70" spans="1:3" ht="21" x14ac:dyDescent="0.65">
      <c r="A70" s="73" t="s">
        <v>85</v>
      </c>
    </row>
    <row r="72" spans="1:3" x14ac:dyDescent="0.45">
      <c r="B72" s="26" t="s">
        <v>87</v>
      </c>
      <c r="C72" s="26">
        <v>0.5</v>
      </c>
    </row>
    <row r="73" spans="1:3" x14ac:dyDescent="0.45">
      <c r="B73" s="26" t="s">
        <v>88</v>
      </c>
      <c r="C73" s="26">
        <v>0.55000000000000004</v>
      </c>
    </row>
    <row r="74" spans="1:3" x14ac:dyDescent="0.45">
      <c r="B74" s="26" t="s">
        <v>89</v>
      </c>
      <c r="C74" s="26">
        <v>0.6</v>
      </c>
    </row>
    <row r="75" spans="1:3" x14ac:dyDescent="0.45">
      <c r="B75" s="26" t="s">
        <v>90</v>
      </c>
      <c r="C75" s="26">
        <v>0.65</v>
      </c>
    </row>
  </sheetData>
  <sheetProtection algorithmName="SHA-512" hashValue="wvq3np27xVq5tjdJJirWVqN8yeFoDcgQui51ngM7g0UFgq0LYqrr4J26F1FFuJsCU0CFWAeqEYCyOkEbYFuYLQ==" saltValue="5oRl75YNAqX1xZCZTKeUEQ==" spinCount="100000" sheet="1" objects="1" scenarios="1"/>
  <mergeCells count="15">
    <mergeCell ref="A33:A37"/>
    <mergeCell ref="G33:G37"/>
    <mergeCell ref="A11:A14"/>
    <mergeCell ref="G11:G14"/>
    <mergeCell ref="A18:A22"/>
    <mergeCell ref="G18:G22"/>
    <mergeCell ref="A26:B27"/>
    <mergeCell ref="C26:F26"/>
    <mergeCell ref="G26:G27"/>
    <mergeCell ref="A4:B5"/>
    <mergeCell ref="C4:F4"/>
    <mergeCell ref="G4:G5"/>
    <mergeCell ref="H4:H5"/>
    <mergeCell ref="A30:A31"/>
    <mergeCell ref="G30:G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ПРЕГЛЕД_УГОВОРА_ПО_МЕРАМА</vt:lpstr>
      <vt:lpstr>ЛИМИТИ ПО МЕРАМА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Nataša Čakarmis</dc:creator>
  <cp:lastModifiedBy>Nemanja Kostic</cp:lastModifiedBy>
  <cp:lastPrinted>2023-10-18T07:42:35Z</cp:lastPrinted>
  <dcterms:created xsi:type="dcterms:W3CDTF">2023-10-03T12:48:43Z</dcterms:created>
  <dcterms:modified xsi:type="dcterms:W3CDTF">2023-11-29T10:00:35Z</dcterms:modified>
</cp:coreProperties>
</file>